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https://raxglobal-my.sharepoint.com/personal/abby_eckert_rackspace_com/Documents/Desktop/"/>
    </mc:Choice>
  </mc:AlternateContent>
  <xr:revisionPtr revIDLastSave="0" documentId="8_{749F24B0-9507-4E28-BFD8-13E4B68A6ACE}" xr6:coauthVersionLast="47" xr6:coauthVersionMax="47" xr10:uidLastSave="{00000000-0000-0000-0000-000000000000}"/>
  <bookViews>
    <workbookView xWindow="-110" yWindow="-110" windowWidth="19420" windowHeight="10300" xr2:uid="{969D0D2D-16ED-45DB-B5B5-1956A5EFE01F}"/>
  </bookViews>
  <sheets>
    <sheet name="Analyst Model" sheetId="1" r:id="rId1"/>
    <sheet name="Definitions" sheetId="2" r:id="rId2"/>
  </sheets>
  <definedNames>
    <definedName name="_xlnm.Print_Area" localSheetId="0">'Analyst Model'!$A$1:$AE$138</definedName>
    <definedName name="_xlnm.Print_Titles" localSheetId="0">'Analyst Model'!$1:$9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53" i="1" l="1"/>
  <c r="S53" i="1"/>
  <c r="AB53" i="1"/>
  <c r="Z53" i="1"/>
  <c r="U53" i="1"/>
  <c r="AA53" i="1"/>
  <c r="M53" i="1"/>
  <c r="G53" i="1"/>
  <c r="AD29" i="1"/>
  <c r="AC29" i="1"/>
  <c r="AB29" i="1"/>
  <c r="AA29" i="1"/>
  <c r="Z29" i="1"/>
  <c r="X29" i="1"/>
  <c r="W29" i="1"/>
  <c r="V29" i="1"/>
  <c r="U29" i="1"/>
  <c r="X16" i="1"/>
  <c r="W16" i="1"/>
  <c r="V16" i="1"/>
  <c r="AB16" i="1"/>
  <c r="C15" i="1"/>
  <c r="C87" i="1" s="1"/>
  <c r="O128" i="1" l="1"/>
  <c r="Z19" i="1"/>
  <c r="C85" i="1"/>
  <c r="C86" i="1" s="1"/>
  <c r="C14" i="1"/>
  <c r="I85" i="1"/>
  <c r="Z17" i="1"/>
  <c r="P75" i="1"/>
  <c r="C96" i="1"/>
  <c r="L96" i="1"/>
  <c r="Q71" i="1"/>
  <c r="Q75" i="1"/>
  <c r="O110" i="1"/>
  <c r="AD53" i="1"/>
  <c r="D96" i="1"/>
  <c r="M16" i="1"/>
  <c r="R71" i="1"/>
  <c r="E96" i="1"/>
  <c r="O96" i="1"/>
  <c r="Z24" i="1"/>
  <c r="F96" i="1"/>
  <c r="P96" i="1"/>
  <c r="Z16" i="1"/>
  <c r="I71" i="1"/>
  <c r="I75" i="1"/>
  <c r="I15" i="1"/>
  <c r="I14" i="1" s="1"/>
  <c r="I46" i="1"/>
  <c r="I47" i="1" s="1"/>
  <c r="O28" i="1"/>
  <c r="I96" i="1"/>
  <c r="R96" i="1"/>
  <c r="J96" i="1"/>
  <c r="S16" i="1"/>
  <c r="AC16" i="1"/>
  <c r="J75" i="1"/>
  <c r="J15" i="1"/>
  <c r="J87" i="1" s="1"/>
  <c r="G16" i="1"/>
  <c r="Q96" i="1"/>
  <c r="AA16" i="1"/>
  <c r="C75" i="1"/>
  <c r="C46" i="1"/>
  <c r="C47" i="1" s="1"/>
  <c r="S127" i="1"/>
  <c r="S119" i="1"/>
  <c r="S124" i="1"/>
  <c r="S116" i="1"/>
  <c r="S121" i="1"/>
  <c r="S126" i="1"/>
  <c r="S118" i="1"/>
  <c r="S123" i="1"/>
  <c r="S115" i="1"/>
  <c r="S120" i="1"/>
  <c r="S125" i="1"/>
  <c r="S117" i="1"/>
  <c r="S108" i="1"/>
  <c r="S100" i="1"/>
  <c r="S105" i="1"/>
  <c r="S114" i="1"/>
  <c r="S109" i="1"/>
  <c r="S102" i="1"/>
  <c r="S107" i="1"/>
  <c r="S104" i="1"/>
  <c r="S101" i="1"/>
  <c r="S106" i="1"/>
  <c r="S103" i="1"/>
  <c r="S122" i="1"/>
  <c r="O75" i="1"/>
  <c r="K96" i="1"/>
  <c r="U16" i="1"/>
  <c r="C18" i="1"/>
  <c r="O20" i="1"/>
  <c r="D20" i="1"/>
  <c r="J46" i="1"/>
  <c r="J47" i="1" s="1"/>
  <c r="AC53" i="1"/>
  <c r="W53" i="1"/>
  <c r="X53" i="1"/>
  <c r="X19" i="1" l="1"/>
  <c r="Z48" i="1"/>
  <c r="J128" i="1"/>
  <c r="P128" i="1"/>
  <c r="V31" i="1"/>
  <c r="AA31" i="1"/>
  <c r="I39" i="1"/>
  <c r="I38" i="1"/>
  <c r="W24" i="1"/>
  <c r="C57" i="1"/>
  <c r="C56" i="1"/>
  <c r="V17" i="1"/>
  <c r="AA17" i="1"/>
  <c r="O30" i="1"/>
  <c r="I62" i="1"/>
  <c r="X45" i="1"/>
  <c r="R80" i="1"/>
  <c r="Q56" i="1"/>
  <c r="Q57" i="1"/>
  <c r="W54" i="1"/>
  <c r="W55" i="1"/>
  <c r="V43" i="1"/>
  <c r="AA43" i="1"/>
  <c r="P15" i="1"/>
  <c r="P39" i="1" s="1"/>
  <c r="P80" i="1"/>
  <c r="D128" i="1"/>
  <c r="J80" i="1"/>
  <c r="Z49" i="1"/>
  <c r="P110" i="1"/>
  <c r="P20" i="1"/>
  <c r="P28" i="1"/>
  <c r="V23" i="1"/>
  <c r="X44" i="1"/>
  <c r="R46" i="1"/>
  <c r="O46" i="1"/>
  <c r="Z44" i="1"/>
  <c r="Q128" i="1"/>
  <c r="W31" i="1"/>
  <c r="AA37" i="1"/>
  <c r="P38" i="1"/>
  <c r="V37" i="1"/>
  <c r="Z36" i="1"/>
  <c r="X24" i="1"/>
  <c r="I110" i="1"/>
  <c r="I25" i="1"/>
  <c r="I28" i="1"/>
  <c r="I30" i="1" s="1"/>
  <c r="I20" i="1"/>
  <c r="Z20" i="1" s="1"/>
  <c r="Z45" i="1"/>
  <c r="Z61" i="1"/>
  <c r="C80" i="1"/>
  <c r="J71" i="1"/>
  <c r="Z23" i="1"/>
  <c r="Q110" i="1"/>
  <c r="Q20" i="1"/>
  <c r="Q28" i="1"/>
  <c r="W23" i="1"/>
  <c r="O85" i="1"/>
  <c r="Z13" i="1"/>
  <c r="R38" i="1"/>
  <c r="X37" i="1"/>
  <c r="X48" i="1"/>
  <c r="R56" i="1"/>
  <c r="X54" i="1"/>
  <c r="R57" i="1"/>
  <c r="Z33" i="1"/>
  <c r="AA23" i="1"/>
  <c r="W45" i="1"/>
  <c r="W48" i="1"/>
  <c r="AA34" i="1"/>
  <c r="V34" i="1"/>
  <c r="D15" i="1"/>
  <c r="D25" i="1" s="1"/>
  <c r="X27" i="1"/>
  <c r="D110" i="1"/>
  <c r="X33" i="1"/>
  <c r="V19" i="1"/>
  <c r="AA19" i="1"/>
  <c r="J85" i="1"/>
  <c r="J86" i="1" s="1"/>
  <c r="J14" i="1"/>
  <c r="I80" i="1"/>
  <c r="V33" i="1"/>
  <c r="X43" i="1"/>
  <c r="R15" i="1"/>
  <c r="R39" i="1" s="1"/>
  <c r="X52" i="1"/>
  <c r="Q46" i="1"/>
  <c r="W44" i="1"/>
  <c r="Q80" i="1"/>
  <c r="AA24" i="1"/>
  <c r="V24" i="1"/>
  <c r="AA52" i="1"/>
  <c r="V52" i="1"/>
  <c r="J18" i="1"/>
  <c r="R110" i="1"/>
  <c r="R28" i="1"/>
  <c r="X23" i="1"/>
  <c r="R20" i="1"/>
  <c r="W19" i="1"/>
  <c r="I128" i="1"/>
  <c r="O38" i="1"/>
  <c r="Z37" i="1"/>
  <c r="O80" i="1"/>
  <c r="AA54" i="1"/>
  <c r="P56" i="1"/>
  <c r="P57" i="1"/>
  <c r="V54" i="1"/>
  <c r="X36" i="1"/>
  <c r="M96" i="1"/>
  <c r="W43" i="1"/>
  <c r="Q15" i="1"/>
  <c r="Q39" i="1" s="1"/>
  <c r="W61" i="1"/>
  <c r="V45" i="1"/>
  <c r="AA45" i="1"/>
  <c r="V48" i="1"/>
  <c r="AA48" i="1"/>
  <c r="Z31" i="1"/>
  <c r="Z43" i="1"/>
  <c r="O15" i="1"/>
  <c r="O14" i="1" s="1"/>
  <c r="C38" i="1"/>
  <c r="C39" i="1"/>
  <c r="C128" i="1"/>
  <c r="O57" i="1"/>
  <c r="Z54" i="1"/>
  <c r="O56" i="1"/>
  <c r="C71" i="1"/>
  <c r="C110" i="1"/>
  <c r="C28" i="1"/>
  <c r="C30" i="1" s="1"/>
  <c r="C25" i="1"/>
  <c r="J57" i="1"/>
  <c r="J56" i="1"/>
  <c r="I87" i="1"/>
  <c r="I86" i="1" s="1"/>
  <c r="I18" i="1"/>
  <c r="I56" i="1"/>
  <c r="I57" i="1"/>
  <c r="R85" i="1"/>
  <c r="X13" i="1"/>
  <c r="X34" i="1"/>
  <c r="R75" i="1"/>
  <c r="S73" i="1"/>
  <c r="S75" i="1" s="1"/>
  <c r="Q38" i="1"/>
  <c r="W37" i="1"/>
  <c r="V49" i="1"/>
  <c r="AA49" i="1"/>
  <c r="P62" i="1"/>
  <c r="AA60" i="1"/>
  <c r="V60" i="1"/>
  <c r="Z52" i="1"/>
  <c r="P85" i="1"/>
  <c r="AA13" i="1"/>
  <c r="V13" i="1"/>
  <c r="AA36" i="1"/>
  <c r="V36" i="1"/>
  <c r="J62" i="1"/>
  <c r="X17" i="1"/>
  <c r="S96" i="1"/>
  <c r="AD16" i="1"/>
  <c r="V27" i="1"/>
  <c r="AA27" i="1"/>
  <c r="D38" i="1"/>
  <c r="Z27" i="1"/>
  <c r="X49" i="1"/>
  <c r="W36" i="1"/>
  <c r="W52" i="1"/>
  <c r="Q62" i="1"/>
  <c r="W60" i="1"/>
  <c r="AA55" i="1"/>
  <c r="V55" i="1"/>
  <c r="P71" i="1"/>
  <c r="D75" i="1"/>
  <c r="Z60" i="1"/>
  <c r="O62" i="1"/>
  <c r="O22" i="1"/>
  <c r="O21" i="1"/>
  <c r="W34" i="1"/>
  <c r="W17" i="1"/>
  <c r="Z34" i="1"/>
  <c r="Z55" i="1"/>
  <c r="O71" i="1"/>
  <c r="C62" i="1"/>
  <c r="C20" i="1"/>
  <c r="G96" i="1"/>
  <c r="J39" i="1"/>
  <c r="J38" i="1"/>
  <c r="W27" i="1"/>
  <c r="D28" i="1"/>
  <c r="R128" i="1"/>
  <c r="X31" i="1"/>
  <c r="X61" i="1"/>
  <c r="X55" i="1"/>
  <c r="X60" i="1"/>
  <c r="R62" i="1"/>
  <c r="Q85" i="1"/>
  <c r="W13" i="1"/>
  <c r="W33" i="1"/>
  <c r="W49" i="1"/>
  <c r="V44" i="1"/>
  <c r="P46" i="1"/>
  <c r="AA44" i="1"/>
  <c r="AA61" i="1"/>
  <c r="V61" i="1"/>
  <c r="P14" i="1" l="1"/>
  <c r="AA14" i="1" s="1"/>
  <c r="Q14" i="1"/>
  <c r="R14" i="1"/>
  <c r="X14" i="1" s="1"/>
  <c r="R25" i="1"/>
  <c r="P25" i="1"/>
  <c r="D30" i="1"/>
  <c r="X39" i="1"/>
  <c r="Z14" i="1"/>
  <c r="W39" i="1"/>
  <c r="AA46" i="1"/>
  <c r="P47" i="1"/>
  <c r="V46" i="1"/>
  <c r="O39" i="1"/>
  <c r="W46" i="1"/>
  <c r="Q47" i="1"/>
  <c r="W20" i="1"/>
  <c r="Q22" i="1"/>
  <c r="Q21" i="1"/>
  <c r="Z46" i="1"/>
  <c r="O47" i="1"/>
  <c r="C58" i="1"/>
  <c r="C59" i="1"/>
  <c r="X20" i="1"/>
  <c r="R22" i="1"/>
  <c r="R21" i="1"/>
  <c r="AA33" i="1"/>
  <c r="D57" i="1"/>
  <c r="D56" i="1"/>
  <c r="R58" i="1"/>
  <c r="X57" i="1"/>
  <c r="R59" i="1"/>
  <c r="Q25" i="1"/>
  <c r="P22" i="1"/>
  <c r="P21" i="1"/>
  <c r="V20" i="1"/>
  <c r="D62" i="1"/>
  <c r="W62" i="1"/>
  <c r="W38" i="1"/>
  <c r="J59" i="1"/>
  <c r="J58" i="1"/>
  <c r="D87" i="1"/>
  <c r="D18" i="1"/>
  <c r="X38" i="1"/>
  <c r="R47" i="1"/>
  <c r="X46" i="1"/>
  <c r="D39" i="1"/>
  <c r="D46" i="1"/>
  <c r="D47" i="1" s="1"/>
  <c r="Z30" i="1"/>
  <c r="Z62" i="1"/>
  <c r="Z56" i="1"/>
  <c r="R30" i="1"/>
  <c r="X28" i="1"/>
  <c r="AB17" i="1"/>
  <c r="AB52" i="1"/>
  <c r="AB34" i="1"/>
  <c r="AB33" i="1"/>
  <c r="AB55" i="1"/>
  <c r="AB45" i="1"/>
  <c r="K75" i="1"/>
  <c r="AB24" i="1"/>
  <c r="AB36" i="1"/>
  <c r="AB61" i="1"/>
  <c r="AB49" i="1"/>
  <c r="AB27" i="1"/>
  <c r="I22" i="1"/>
  <c r="Z22" i="1" s="1"/>
  <c r="I21" i="1"/>
  <c r="Z21" i="1" s="1"/>
  <c r="D80" i="1"/>
  <c r="Z28" i="1"/>
  <c r="D85" i="1"/>
  <c r="D86" i="1" s="1"/>
  <c r="D14" i="1"/>
  <c r="AA62" i="1"/>
  <c r="V62" i="1"/>
  <c r="P58" i="1"/>
  <c r="V57" i="1"/>
  <c r="AA57" i="1"/>
  <c r="P59" i="1"/>
  <c r="R87" i="1"/>
  <c r="R86" i="1" s="1"/>
  <c r="R18" i="1"/>
  <c r="X15" i="1"/>
  <c r="J110" i="1"/>
  <c r="J28" i="1"/>
  <c r="AA28" i="1" s="1"/>
  <c r="J20" i="1"/>
  <c r="AA20" i="1" s="1"/>
  <c r="J25" i="1"/>
  <c r="AA25" i="1" s="1"/>
  <c r="X56" i="1"/>
  <c r="Q58" i="1"/>
  <c r="W57" i="1"/>
  <c r="Q59" i="1"/>
  <c r="X62" i="1"/>
  <c r="I59" i="1"/>
  <c r="I58" i="1"/>
  <c r="O87" i="1"/>
  <c r="O86" i="1" s="1"/>
  <c r="Z15" i="1"/>
  <c r="O18" i="1"/>
  <c r="O25" i="1"/>
  <c r="V25" i="1" s="1"/>
  <c r="V56" i="1"/>
  <c r="AA56" i="1"/>
  <c r="AA39" i="1"/>
  <c r="V39" i="1"/>
  <c r="P87" i="1"/>
  <c r="P86" i="1" s="1"/>
  <c r="AA15" i="1"/>
  <c r="P18" i="1"/>
  <c r="V15" i="1"/>
  <c r="W56" i="1"/>
  <c r="C22" i="1"/>
  <c r="C21" i="1"/>
  <c r="Z57" i="1"/>
  <c r="O58" i="1"/>
  <c r="O59" i="1"/>
  <c r="Q87" i="1"/>
  <c r="Q86" i="1" s="1"/>
  <c r="Q18" i="1"/>
  <c r="W15" i="1"/>
  <c r="AA38" i="1"/>
  <c r="V38" i="1"/>
  <c r="V28" i="1"/>
  <c r="P30" i="1"/>
  <c r="D21" i="1"/>
  <c r="Z38" i="1"/>
  <c r="Q30" i="1"/>
  <c r="W28" i="1"/>
  <c r="D71" i="1"/>
  <c r="E15" i="1"/>
  <c r="E75" i="1"/>
  <c r="D22" i="1"/>
  <c r="W14" i="1" l="1"/>
  <c r="V14" i="1"/>
  <c r="X25" i="1"/>
  <c r="W30" i="1"/>
  <c r="K56" i="1"/>
  <c r="AB56" i="1" s="1"/>
  <c r="K57" i="1"/>
  <c r="AB54" i="1"/>
  <c r="K46" i="1"/>
  <c r="AB44" i="1"/>
  <c r="X30" i="1"/>
  <c r="X47" i="1"/>
  <c r="X59" i="1"/>
  <c r="X21" i="1"/>
  <c r="W18" i="1"/>
  <c r="K80" i="1"/>
  <c r="AB48" i="1"/>
  <c r="S110" i="1"/>
  <c r="S28" i="1"/>
  <c r="S20" i="1"/>
  <c r="S71" i="1"/>
  <c r="X22" i="1"/>
  <c r="Z39" i="1"/>
  <c r="E110" i="1"/>
  <c r="E25" i="1"/>
  <c r="E28" i="1"/>
  <c r="E30" i="1" s="1"/>
  <c r="E20" i="1"/>
  <c r="G125" i="1"/>
  <c r="G121" i="1"/>
  <c r="G117" i="1"/>
  <c r="G122" i="1"/>
  <c r="G104" i="1"/>
  <c r="G126" i="1"/>
  <c r="G105" i="1"/>
  <c r="G114" i="1"/>
  <c r="G103" i="1"/>
  <c r="F15" i="1"/>
  <c r="G127" i="1"/>
  <c r="G101" i="1"/>
  <c r="G123" i="1"/>
  <c r="G119" i="1"/>
  <c r="G108" i="1"/>
  <c r="G118" i="1"/>
  <c r="F46" i="1"/>
  <c r="F47" i="1" s="1"/>
  <c r="G115" i="1"/>
  <c r="G109" i="1"/>
  <c r="G102" i="1"/>
  <c r="G107" i="1"/>
  <c r="G120" i="1"/>
  <c r="G116" i="1"/>
  <c r="F71" i="1"/>
  <c r="V30" i="1"/>
  <c r="AA58" i="1"/>
  <c r="V58" i="1"/>
  <c r="K62" i="1"/>
  <c r="AB62" i="1" s="1"/>
  <c r="AB60" i="1"/>
  <c r="S57" i="1"/>
  <c r="S56" i="1"/>
  <c r="X58" i="1"/>
  <c r="E85" i="1"/>
  <c r="E14" i="1"/>
  <c r="E62" i="1"/>
  <c r="E46" i="1"/>
  <c r="E47" i="1" s="1"/>
  <c r="X18" i="1"/>
  <c r="S30" i="1"/>
  <c r="S128" i="1"/>
  <c r="S62" i="1"/>
  <c r="W21" i="1"/>
  <c r="V47" i="1"/>
  <c r="AA47" i="1"/>
  <c r="E39" i="1"/>
  <c r="E38" i="1"/>
  <c r="E128" i="1"/>
  <c r="E87" i="1"/>
  <c r="E18" i="1"/>
  <c r="Z59" i="1"/>
  <c r="W59" i="1"/>
  <c r="J22" i="1"/>
  <c r="AA22" i="1" s="1"/>
  <c r="J21" i="1"/>
  <c r="AA21" i="1" s="1"/>
  <c r="K38" i="1"/>
  <c r="AB38" i="1" s="1"/>
  <c r="AB37" i="1"/>
  <c r="K110" i="1"/>
  <c r="K28" i="1"/>
  <c r="K20" i="1"/>
  <c r="AB23" i="1"/>
  <c r="W22" i="1"/>
  <c r="G100" i="1"/>
  <c r="J30" i="1"/>
  <c r="K71" i="1"/>
  <c r="M120" i="1"/>
  <c r="M116" i="1"/>
  <c r="M108" i="1"/>
  <c r="M125" i="1"/>
  <c r="M121" i="1"/>
  <c r="M106" i="1"/>
  <c r="M100" i="1"/>
  <c r="M117" i="1"/>
  <c r="L71" i="1"/>
  <c r="M122" i="1"/>
  <c r="M126" i="1"/>
  <c r="M107" i="1"/>
  <c r="M114" i="1"/>
  <c r="M103" i="1"/>
  <c r="M104" i="1"/>
  <c r="M127" i="1"/>
  <c r="M101" i="1"/>
  <c r="M109" i="1"/>
  <c r="M119" i="1"/>
  <c r="M105" i="1"/>
  <c r="M115" i="1"/>
  <c r="M124" i="1"/>
  <c r="S46" i="1"/>
  <c r="S15" i="1"/>
  <c r="S39" i="1" s="1"/>
  <c r="V21" i="1"/>
  <c r="D58" i="1"/>
  <c r="D59" i="1"/>
  <c r="E56" i="1"/>
  <c r="E57" i="1"/>
  <c r="E71" i="1"/>
  <c r="G106" i="1"/>
  <c r="E80" i="1"/>
  <c r="Z58" i="1"/>
  <c r="Z25" i="1"/>
  <c r="W58" i="1"/>
  <c r="M123" i="1"/>
  <c r="M118" i="1"/>
  <c r="K85" i="1"/>
  <c r="AB13" i="1"/>
  <c r="K15" i="1"/>
  <c r="K39" i="1" s="1"/>
  <c r="AB39" i="1" s="1"/>
  <c r="AB43" i="1"/>
  <c r="S85" i="1"/>
  <c r="S80" i="1"/>
  <c r="S38" i="1"/>
  <c r="V22" i="1"/>
  <c r="W47" i="1"/>
  <c r="G124" i="1"/>
  <c r="V18" i="1"/>
  <c r="AA18" i="1"/>
  <c r="Z18" i="1"/>
  <c r="V59" i="1"/>
  <c r="AA59" i="1"/>
  <c r="K128" i="1"/>
  <c r="AB31" i="1"/>
  <c r="AB19" i="1"/>
  <c r="M102" i="1"/>
  <c r="W25" i="1"/>
  <c r="Z47" i="1"/>
  <c r="S14" i="1" l="1"/>
  <c r="K14" i="1"/>
  <c r="AB14" i="1" s="1"/>
  <c r="E58" i="1"/>
  <c r="E59" i="1"/>
  <c r="S47" i="1"/>
  <c r="S87" i="1"/>
  <c r="S86" i="1" s="1"/>
  <c r="S18" i="1"/>
  <c r="AC36" i="1"/>
  <c r="U36" i="1"/>
  <c r="L57" i="1"/>
  <c r="L56" i="1"/>
  <c r="U54" i="1"/>
  <c r="AC54" i="1"/>
  <c r="AC48" i="1"/>
  <c r="U48" i="1"/>
  <c r="AD55" i="1"/>
  <c r="AD49" i="1"/>
  <c r="AD52" i="1"/>
  <c r="AD61" i="1"/>
  <c r="AD34" i="1"/>
  <c r="AD36" i="1"/>
  <c r="AD45" i="1"/>
  <c r="AD33" i="1"/>
  <c r="AD27" i="1"/>
  <c r="AD17" i="1"/>
  <c r="AD24" i="1"/>
  <c r="S59" i="1"/>
  <c r="S58" i="1"/>
  <c r="F110" i="1"/>
  <c r="F20" i="1"/>
  <c r="F25" i="1"/>
  <c r="F28" i="1"/>
  <c r="F30" i="1" s="1"/>
  <c r="G30" i="1" s="1"/>
  <c r="F80" i="1"/>
  <c r="F38" i="1"/>
  <c r="F39" i="1"/>
  <c r="F56" i="1"/>
  <c r="F57" i="1"/>
  <c r="G15" i="1"/>
  <c r="G46" i="1"/>
  <c r="S25" i="1"/>
  <c r="K47" i="1"/>
  <c r="AB47" i="1" s="1"/>
  <c r="AB46" i="1"/>
  <c r="L110" i="1"/>
  <c r="L28" i="1"/>
  <c r="U23" i="1"/>
  <c r="L20" i="1"/>
  <c r="AC23" i="1"/>
  <c r="L38" i="1"/>
  <c r="U37" i="1"/>
  <c r="AC37" i="1"/>
  <c r="U49" i="1"/>
  <c r="AC49" i="1"/>
  <c r="U17" i="1"/>
  <c r="AC17" i="1"/>
  <c r="E86" i="1"/>
  <c r="F62" i="1"/>
  <c r="G73" i="1"/>
  <c r="G75" i="1" s="1"/>
  <c r="F75" i="1"/>
  <c r="E22" i="1"/>
  <c r="E21" i="1"/>
  <c r="L15" i="1"/>
  <c r="L25" i="1" s="1"/>
  <c r="U43" i="1"/>
  <c r="AC43" i="1"/>
  <c r="L80" i="1"/>
  <c r="U24" i="1"/>
  <c r="AC24" i="1"/>
  <c r="K59" i="1"/>
  <c r="AB59" i="1" s="1"/>
  <c r="K58" i="1"/>
  <c r="AB58" i="1" s="1"/>
  <c r="AB57" i="1"/>
  <c r="L46" i="1"/>
  <c r="AC44" i="1"/>
  <c r="U44" i="1"/>
  <c r="AC45" i="1"/>
  <c r="U45" i="1"/>
  <c r="U52" i="1"/>
  <c r="AC52" i="1"/>
  <c r="L85" i="1"/>
  <c r="AC13" i="1"/>
  <c r="U13" i="1"/>
  <c r="U19" i="1"/>
  <c r="AC19" i="1"/>
  <c r="U61" i="1"/>
  <c r="AC61" i="1"/>
  <c r="L62" i="1"/>
  <c r="AC60" i="1"/>
  <c r="U60" i="1"/>
  <c r="L75" i="1"/>
  <c r="M73" i="1"/>
  <c r="M75" i="1" s="1"/>
  <c r="K22" i="1"/>
  <c r="AB22" i="1" s="1"/>
  <c r="K21" i="1"/>
  <c r="AB21" i="1" s="1"/>
  <c r="AB20" i="1"/>
  <c r="S22" i="1"/>
  <c r="S21" i="1"/>
  <c r="U55" i="1"/>
  <c r="AC55" i="1"/>
  <c r="U34" i="1"/>
  <c r="AC34" i="1"/>
  <c r="K30" i="1"/>
  <c r="AB28" i="1"/>
  <c r="F128" i="1"/>
  <c r="L128" i="1"/>
  <c r="U31" i="1"/>
  <c r="AC31" i="1"/>
  <c r="K87" i="1"/>
  <c r="K86" i="1" s="1"/>
  <c r="K18" i="1"/>
  <c r="AB18" i="1" s="1"/>
  <c r="AB15" i="1"/>
  <c r="U27" i="1"/>
  <c r="AC27" i="1"/>
  <c r="U33" i="1"/>
  <c r="AC33" i="1"/>
  <c r="K25" i="1"/>
  <c r="AB25" i="1" s="1"/>
  <c r="AA30" i="1"/>
  <c r="F87" i="1"/>
  <c r="F18" i="1"/>
  <c r="F85" i="1"/>
  <c r="F14" i="1"/>
  <c r="L39" i="1" l="1"/>
  <c r="AC39" i="1" s="1"/>
  <c r="AB30" i="1"/>
  <c r="AC25" i="1"/>
  <c r="U25" i="1"/>
  <c r="L30" i="1"/>
  <c r="U28" i="1"/>
  <c r="AC28" i="1"/>
  <c r="G39" i="1"/>
  <c r="G38" i="1"/>
  <c r="U56" i="1"/>
  <c r="AC56" i="1"/>
  <c r="G62" i="1"/>
  <c r="F58" i="1"/>
  <c r="F59" i="1"/>
  <c r="M38" i="1"/>
  <c r="AD38" i="1" s="1"/>
  <c r="AD37" i="1"/>
  <c r="L59" i="1"/>
  <c r="L58" i="1"/>
  <c r="U57" i="1"/>
  <c r="AC57" i="1"/>
  <c r="L87" i="1"/>
  <c r="L18" i="1"/>
  <c r="AC15" i="1"/>
  <c r="U15" i="1"/>
  <c r="U38" i="1"/>
  <c r="AC38" i="1"/>
  <c r="F22" i="1"/>
  <c r="F21" i="1"/>
  <c r="M85" i="1"/>
  <c r="M80" i="1"/>
  <c r="AD13" i="1"/>
  <c r="M128" i="1"/>
  <c r="AD31" i="1"/>
  <c r="M57" i="1"/>
  <c r="M56" i="1"/>
  <c r="AD56" i="1" s="1"/>
  <c r="AD54" i="1"/>
  <c r="G110" i="1"/>
  <c r="G25" i="1"/>
  <c r="G28" i="1"/>
  <c r="G20" i="1"/>
  <c r="G128" i="1"/>
  <c r="G80" i="1"/>
  <c r="M71" i="1"/>
  <c r="L14" i="1"/>
  <c r="F86" i="1"/>
  <c r="L86" i="1"/>
  <c r="L47" i="1"/>
  <c r="U46" i="1"/>
  <c r="AC46" i="1"/>
  <c r="L22" i="1"/>
  <c r="L21" i="1"/>
  <c r="U20" i="1"/>
  <c r="AC20" i="1"/>
  <c r="M110" i="1"/>
  <c r="M28" i="1"/>
  <c r="AD28" i="1" s="1"/>
  <c r="M20" i="1"/>
  <c r="AD23" i="1"/>
  <c r="M46" i="1"/>
  <c r="AD44" i="1"/>
  <c r="G56" i="1"/>
  <c r="G57" i="1"/>
  <c r="U62" i="1"/>
  <c r="AC62" i="1"/>
  <c r="U39" i="1"/>
  <c r="G47" i="1"/>
  <c r="AD48" i="1"/>
  <c r="M15" i="1"/>
  <c r="M25" i="1" s="1"/>
  <c r="AD25" i="1" s="1"/>
  <c r="AD43" i="1"/>
  <c r="G85" i="1"/>
  <c r="G14" i="1"/>
  <c r="G87" i="1"/>
  <c r="G18" i="1"/>
  <c r="G71" i="1"/>
  <c r="AD19" i="1"/>
  <c r="M62" i="1"/>
  <c r="AD62" i="1" s="1"/>
  <c r="AD60" i="1"/>
  <c r="G86" i="1" l="1"/>
  <c r="M87" i="1"/>
  <c r="M18" i="1"/>
  <c r="AD18" i="1" s="1"/>
  <c r="AD15" i="1"/>
  <c r="M47" i="1"/>
  <c r="AD47" i="1" s="1"/>
  <c r="AD46" i="1"/>
  <c r="U59" i="1"/>
  <c r="AC59" i="1"/>
  <c r="G22" i="1"/>
  <c r="G21" i="1"/>
  <c r="M22" i="1"/>
  <c r="AD22" i="1" s="1"/>
  <c r="M21" i="1"/>
  <c r="AD21" i="1" s="1"/>
  <c r="AD20" i="1"/>
  <c r="U21" i="1"/>
  <c r="AC21" i="1"/>
  <c r="AC14" i="1"/>
  <c r="U14" i="1"/>
  <c r="M58" i="1"/>
  <c r="AD58" i="1" s="1"/>
  <c r="M59" i="1"/>
  <c r="AD59" i="1" s="1"/>
  <c r="AD57" i="1"/>
  <c r="M14" i="1"/>
  <c r="AD14" i="1" s="1"/>
  <c r="U30" i="1"/>
  <c r="AC30" i="1"/>
  <c r="G58" i="1"/>
  <c r="G59" i="1"/>
  <c r="U22" i="1"/>
  <c r="AC22" i="1"/>
  <c r="M86" i="1"/>
  <c r="AC18" i="1"/>
  <c r="U18" i="1"/>
  <c r="M39" i="1"/>
  <c r="AD39" i="1" s="1"/>
  <c r="M30" i="1"/>
  <c r="AD30" i="1" s="1"/>
  <c r="AC47" i="1"/>
  <c r="U47" i="1"/>
  <c r="AC58" i="1"/>
  <c r="U58" i="1"/>
</calcChain>
</file>

<file path=xl/sharedStrings.xml><?xml version="1.0" encoding="utf-8"?>
<sst xmlns="http://schemas.openxmlformats.org/spreadsheetml/2006/main" count="164" uniqueCount="116">
  <si>
    <t>SUPPLEMENTAL FINANCIAL INFORMATION</t>
  </si>
  <si>
    <t>Q4 2023</t>
  </si>
  <si>
    <t>This information includes non-GAAP measures as discussed in Footnote #1.</t>
  </si>
  <si>
    <t>(in millions except percentages and per share data)</t>
  </si>
  <si>
    <t>2023 Q/Q %</t>
  </si>
  <si>
    <t>2023 Y/Y %</t>
  </si>
  <si>
    <t>Q1</t>
  </si>
  <si>
    <t>Q2</t>
  </si>
  <si>
    <t>Q3</t>
  </si>
  <si>
    <t>Q4</t>
  </si>
  <si>
    <t>Full Year</t>
  </si>
  <si>
    <t>NON-GAAP PROFIT &amp; LOSS</t>
  </si>
  <si>
    <t>Total Rackspace</t>
  </si>
  <si>
    <t>Revenue</t>
  </si>
  <si>
    <t>Total Revenue</t>
  </si>
  <si>
    <t>Pass-through infrastructure resale costs</t>
  </si>
  <si>
    <r>
      <t xml:space="preserve">Total Non-GAAP Net Revenue </t>
    </r>
    <r>
      <rPr>
        <vertAlign val="superscript"/>
        <sz val="11"/>
        <color theme="1"/>
        <rFont val="Calibri"/>
        <family val="2"/>
        <scheme val="minor"/>
      </rPr>
      <t>(2)</t>
    </r>
  </si>
  <si>
    <t>Non-GAAP Gross Profit</t>
  </si>
  <si>
    <t>Non-GAAP Gross Margin</t>
  </si>
  <si>
    <t>Non-GAAP Net Gross Margin</t>
  </si>
  <si>
    <r>
      <t xml:space="preserve">Corporate Functions </t>
    </r>
    <r>
      <rPr>
        <vertAlign val="superscript"/>
        <sz val="11"/>
        <color theme="1"/>
        <rFont val="Calibri"/>
        <family val="2"/>
        <scheme val="minor"/>
      </rPr>
      <t>(3)</t>
    </r>
  </si>
  <si>
    <t>Total Non-GAAP SG&amp;A</t>
  </si>
  <si>
    <t>SG&amp;A as % of Total Revenue</t>
  </si>
  <si>
    <t>SG&amp;A as % of Total Non-GAAP Net Revenue</t>
  </si>
  <si>
    <t>Non-GAAP Operating Profit</t>
  </si>
  <si>
    <t>Non-GAAP Operating Margin</t>
  </si>
  <si>
    <t>Non-GAAP Net Operating Margin</t>
  </si>
  <si>
    <r>
      <t xml:space="preserve">Non-GAAP Other Income (Expense) </t>
    </r>
    <r>
      <rPr>
        <vertAlign val="superscript"/>
        <sz val="11"/>
        <color theme="1"/>
        <rFont val="Calibri"/>
        <family val="2"/>
        <scheme val="minor"/>
      </rPr>
      <t>(4)</t>
    </r>
  </si>
  <si>
    <t>Adj Pretax Income</t>
  </si>
  <si>
    <t>Non-GAAP Tax Rate</t>
  </si>
  <si>
    <t>Non-GAAP Taxes</t>
  </si>
  <si>
    <t>Non-GAAP Net Income (Loss)</t>
  </si>
  <si>
    <t>Non-GAAP Net Income</t>
  </si>
  <si>
    <t>Non-GAAP Weighted Avg. Diluted Shares Outstanding</t>
  </si>
  <si>
    <t>Non-GAAP Earnings (Loss) Per Share</t>
  </si>
  <si>
    <t>Depreciation</t>
  </si>
  <si>
    <t>Adjusted EBITDA</t>
  </si>
  <si>
    <t>Adj. EBITDA</t>
  </si>
  <si>
    <t>As % of Total Revenue</t>
  </si>
  <si>
    <t>As % of Total Non-GAAP Net Revenue</t>
  </si>
  <si>
    <t>SEGMENT NON-GAAP PROFIT &amp; LOSS</t>
  </si>
  <si>
    <t>Private Cloud</t>
  </si>
  <si>
    <t>Segment SG&amp;A</t>
  </si>
  <si>
    <t>SG&amp;A as % of Revenue</t>
  </si>
  <si>
    <r>
      <t xml:space="preserve">Segment Operating Profit </t>
    </r>
    <r>
      <rPr>
        <vertAlign val="superscript"/>
        <sz val="11"/>
        <color theme="1"/>
        <rFont val="Calibri"/>
        <family val="2"/>
        <scheme val="minor"/>
      </rPr>
      <t>(5)</t>
    </r>
  </si>
  <si>
    <t>Segment Operating Margin</t>
  </si>
  <si>
    <t>Public Cloud</t>
  </si>
  <si>
    <r>
      <t xml:space="preserve">Non-GAAP Net Revenue </t>
    </r>
    <r>
      <rPr>
        <vertAlign val="superscript"/>
        <sz val="11"/>
        <color theme="1"/>
        <rFont val="Calibri"/>
        <family val="2"/>
        <scheme val="minor"/>
      </rPr>
      <t>(2)</t>
    </r>
  </si>
  <si>
    <t>SG&amp;A as % of Non-GAAP Net Revenue</t>
  </si>
  <si>
    <t>Segment Net Operating Margin</t>
  </si>
  <si>
    <t>BALANCE SHEET &amp; CASH FLOWS</t>
  </si>
  <si>
    <t>Cash Flows from Operating Activities</t>
  </si>
  <si>
    <t>Cash Flows from Investing Activities</t>
  </si>
  <si>
    <t>Cash Flows from Financing Activities</t>
  </si>
  <si>
    <t>FX impact on cash</t>
  </si>
  <si>
    <t>Net Change in Cash</t>
  </si>
  <si>
    <r>
      <t xml:space="preserve">Free Cash Flow </t>
    </r>
    <r>
      <rPr>
        <vertAlign val="superscript"/>
        <sz val="11"/>
        <color theme="1"/>
        <rFont val="Calibri"/>
        <family val="2"/>
        <scheme val="minor"/>
      </rPr>
      <t>(6)</t>
    </r>
  </si>
  <si>
    <t>Cash and Cash Equivalents</t>
  </si>
  <si>
    <t>Undrawn Revolver Balance</t>
  </si>
  <si>
    <t>Total Available Liquidity</t>
  </si>
  <si>
    <t>Total CapEx</t>
  </si>
  <si>
    <t>Cash CapEx</t>
  </si>
  <si>
    <r>
      <t xml:space="preserve">Non-Cash CapEx </t>
    </r>
    <r>
      <rPr>
        <vertAlign val="superscript"/>
        <sz val="11"/>
        <color theme="1"/>
        <rFont val="Calibri"/>
        <family val="2"/>
        <scheme val="minor"/>
      </rPr>
      <t>(7)</t>
    </r>
  </si>
  <si>
    <t>Total CapEx as a % of Total Revenue</t>
  </si>
  <si>
    <t>GAAP TO NON-GAAP RECONS</t>
  </si>
  <si>
    <t>GAAP Revenue</t>
  </si>
  <si>
    <t>Non-GAAP Net Revenue</t>
  </si>
  <si>
    <t>Gross Profit</t>
  </si>
  <si>
    <t>GAAP Gross Profit</t>
  </si>
  <si>
    <t>Share-based compensation expense</t>
  </si>
  <si>
    <t xml:space="preserve">Other compensation expense </t>
  </si>
  <si>
    <t>Purchase accounting impact on expense</t>
  </si>
  <si>
    <t xml:space="preserve">Restructuring and transformation expenses </t>
  </si>
  <si>
    <t>Hosted Exchange incident expenses, net of insurance proceeds</t>
  </si>
  <si>
    <t>Operating Profit</t>
  </si>
  <si>
    <t>GAAP Income (Loss) from Operations</t>
  </si>
  <si>
    <t>Special bonuses and other compensation expense</t>
  </si>
  <si>
    <t xml:space="preserve">Transaction-related adjustments, net </t>
  </si>
  <si>
    <t>Impairment of goodwill</t>
  </si>
  <si>
    <t>UK office closure</t>
  </si>
  <si>
    <t>Impairment of assets, net</t>
  </si>
  <si>
    <t>Gain on sale of land</t>
  </si>
  <si>
    <t xml:space="preserve">Amortization of intangible assets </t>
  </si>
  <si>
    <t>Net Income</t>
  </si>
  <si>
    <t>GAAP Net Income (Loss)</t>
  </si>
  <si>
    <t>Net (gain) loss on divestiture and investments</t>
  </si>
  <si>
    <t>(Gain) loss on debt extinguishment</t>
  </si>
  <si>
    <t>Other adjustments</t>
  </si>
  <si>
    <t xml:space="preserve">Tax effect of non-GAAP adjustments </t>
  </si>
  <si>
    <t>Footnotes:</t>
  </si>
  <si>
    <t>(1) To provide investors with additional information in connection with our results as determined in accordance with generally accepted accounting principles in the United States (“GAAP”), we disclose Non-GAAP Earnings (Loss) Per Share, Non-GAAP Operating Profit, Non-GAAP Net Income (Loss), and Adjusted EBITDA as non-GAAP financial measures. These non-GAAP financial measures are not measures of financial performance in accordance with GAAP and may exclude items that are significant in understanding and assessing our financial results. Therefore, these measures should not be considered in isolation or as an alternative or superior to GAAP measures. You should be aware that our presentation of these measures may not be comparable to similarly-titled measures used by other companies. 
We present these non-GAAP financial measures to provide investors with meaningful supplemental financial information, in addition to the financial information presented on a GAAP basis. Rackspace Technology management believes that excluding items such as the impacts from foreign currency rate fluctuations on our international business operations or certain costs, losses and gains that may not be indicative of, or are unrelated to, our core operating results, and that may vary in frequency or magnitude, enhances the comparability of our results and provides a better baseline for analyzing trends in our business. Rackspace Technology management believes the non-GAAP measures provided are also considered important measures by financial analysts covering Rackspace Technology as equity research analysts continue to publish estimates and research notes based on our non-GAAP commentary.</t>
  </si>
  <si>
    <t>(2) Non-GAAP Net Revenue applies net-accounting to public cloud infrastructure resale revenue. This means only the profit element of infrastructure resale is included in Non-GAAP Net Revenue in addition to public cloud services and private cloud revenues.</t>
  </si>
  <si>
    <t>(3) Corporate Functions represents expenses related to our centralized corporate departments that provide services to the segments like accounting, information technology, marketing, legal, and human resources that are not allocated to the segments.</t>
  </si>
  <si>
    <t>(4) Non-GAAP Other Income and Expense primarily includes interest expense, as well as yield charges and fees associated with the Receivables Purchase Facility entered in September 2023.​</t>
  </si>
  <si>
    <t>(5) Segment Operating Profit is defined as segment revenue less expenses directly attributable to running the respective segments’ business. These expenses exclude centralized corporate function costs.</t>
  </si>
  <si>
    <t>(6) Free cash flows is calculated as cash flows from operating activities as presented in the statement of cash flows under GAAP, less cash capital expenditures.</t>
  </si>
  <si>
    <t>(7) Non-Cash CapEx represents CapEx that is put on lease or otherwise has not been paid out in cash.</t>
  </si>
  <si>
    <t>Amounts may not add due to rounding</t>
  </si>
  <si>
    <t>Definitions</t>
  </si>
  <si>
    <t>Non-GAAP Net Revenue assumes net-accounting to public cloud infrastructure resale revenue. This means only the profit element of infrastructure resale is included in Non-GAAP Net Revenue in addition to public cloud services and private cloud revenues. Non-GAAP Net Revenue excludes the costs we pass through to infrastructure resale cloud providers.</t>
  </si>
  <si>
    <t xml:space="preserve">Non-GAAP Gross Profit </t>
  </si>
  <si>
    <t>We present Non-GAAP Gross Profit because we believe the measure is useful in analyzing trends in our underlying, recurring gross margins. We define Non-GAAP Gross Profit as gross profit, adjusted to exclude the impact of share-based compensation expense and other non-recurring or unusual compensation items, purchase accounting-related effects, certain business transformation-related costs, and costs related to the Hosted Exchange incident.</t>
  </si>
  <si>
    <t>Corporate Functions</t>
  </si>
  <si>
    <t>We define Corporate Functions as costs that are not allocated to segments. These costs are related to centralized corporate functions that provide services to the segments in areas such as accounting, information technology, marketing, legal and human resources.</t>
  </si>
  <si>
    <t xml:space="preserve">Non-GAAP Operating Profit </t>
  </si>
  <si>
    <t>We define Non-GAAP Operating Profit as income (loss) from operations adjusted to exclude the impact of non-cash charges for share-based compensation, special bonuses and other compensation expense, transaction-related costs and adjustments, restructuring and transformation charges, costs related to the Hosted Exchange incident, the amortization of acquired intangible assets, goodwill and asset impairment charges, and certain other non-operating, non-recurring or non-core gains and losses.</t>
  </si>
  <si>
    <t>Segment Operating Profit</t>
  </si>
  <si>
    <t>We define Segment Operating Profit as segment revenue less expenses directly attributable to running the respective segments’ business. These expenses exclude centralized corporate function costs.</t>
  </si>
  <si>
    <t>Non-GAAP Tax Expense Rate</t>
  </si>
  <si>
    <t>We utilize an estimated structural long-term non-GAAP tax rate in order to provide consistency across reporting periods, removing the effect of non-recurring tax adjustments, which include but are not limited to tax rate changes, U.S. tax reform, share-based compensation, audit conclusions and changes to valuation allowances. We used a structural non-GAAP tax rate of 26% for all periods which reflects the removal of the tax effect of non-GAAP pre-tax adjustments and non-recurring tax adjustments on a year-over-year basis. The non-GAAP tax rate could be subject to change for a variety of reasons, including the rapidly evolving global tax environment, significant changes in our geographic earnings mix including due to acquisition activity, or other changes to our strategy or business operations. We will re-evaluate our long-term non-GAAP tax rate as appropriate. We believe that making these adjustments facilitates a better evaluation of our current operating performance and comparisons to prior periods.</t>
  </si>
  <si>
    <t>We define Non-GAAP Net Income (Loss) as net income (loss) adjusted to exclude the impact of non-cash charges for share-based compensation, special bonuses and other compensation expense, transaction-related costs and adjustments, restructuring and transformation charges, costs related to the Hosted Exchange incident, the amortization of acquired intangible assets, goodwill and asset impairment charges, and certain other non-operating, non-recurring or non-core gains and losses, as well as the tax effects of these non-GAAP adjustments.</t>
  </si>
  <si>
    <t>Non-GAAP Weighted Average Shares</t>
  </si>
  <si>
    <t xml:space="preserve">Reflects impact of awards that would have been anti-dilutive to net loss per share, and therefore not included in the calculation, but would be dilutive to Non-GAAP EPS and are therefore included in the share count for purposes of this non-GAAP measure. Potential common share equivalents consist of shares issuable upon the exercise of stock options, vesting of restricted stock units (including performance-based restricted stock units) or purchases under the Employee Stock Purchase Plan (the "ESPP"), as well as contingent shares associated with our acquisition of Datapipe Parent, Inc. Certain of our potential common share equivalents are contingent on Apollo achieving pre-established performance targets based on a multiple of their invested capital ("MOIC"), which are included in the denominator for the entire period if such shares would be issuable as of the end of the reporting period assuming the end of the reporting period was the end of the contingency period. </t>
  </si>
  <si>
    <t xml:space="preserve">Non-GAAP Earnings (Loss) Per Share </t>
  </si>
  <si>
    <t xml:space="preserve">We define Non-GAAP Earnings (Loss) Per Share as Non-GAAP Net Income (Loss) divided by our GAAP weighted average number of shares outstanding for the period on a diluted basis and further adjusted for the weighted average number of shares associated with securities which are anti-dilutive to GAAP loss per share but dilutive to Non-GAAP Earnings (Loss) Per Share. Management uses Non-GAAP Earnings (Loss) Per Share to evaluate the performance of our business on a comparable basis from period to period, including by adjusting for the impact of the issuance of shares that would be dilutive to Non-GAAP Earnings (Loss) Per Share. </t>
  </si>
  <si>
    <t>We define Adjusted EBITDA as net income (loss) adjusted to exclude the impact of non-cash charges for share-based compensation, special bonuses and other compensation expense, transaction-related costs and adjustments, restructuring and transformation charges, costs related to the Hosted Exchange incident, certain other non-operating, non-recurring or non-core gains and losses, interest expense, income taxes, depreciation and amortization, and goodwill and asset impairment charges.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</si>
</sst>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7" formatCode="&quot;$&quot;#,##0.00_);\(&quot;$&quot;#,##0.00\)"/>
    <numFmt numFmtId="43" formatCode="_(* #,##0.00_);_(* \(#,##0.00\);_(* &quot;-&quot;??_);_(@_)"/>
    <numFmt numFmtId="164" formatCode="_(* #,##0.0_);_(* \(#,##0.0\);_(* &quot;-&quot;??_);_(@_)"/>
    <numFmt numFmtId="165" formatCode="0.0%;\(0.0%\)"/>
    <numFmt numFmtId="166" formatCode="0.0%"/>
    <numFmt numFmtId="167" formatCode="0.0\ &quot;pts&quot;;\(0.0\ &quot;pts&quot;\)"/>
    <numFmt numFmtId="168" formatCode="#,##0.0_);\(#,##0.0\)"/>
  </numFmts>
  <fonts count="18"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4"/>
      <color theme="1"/>
      <name val="Calibri"/>
      <family val="2"/>
      <scheme val="minor"/>
    </font>
    <font>
      <b/>
      <sz val="12"/>
      <color theme="1"/>
      <name val="Calibri"/>
      <family val="2"/>
      <scheme val="minor"/>
    </font>
    <font>
      <sz val="11"/>
      <name val="Calibri"/>
      <family val="2"/>
      <scheme val="minor"/>
    </font>
    <font>
      <vertAlign val="superscript"/>
      <sz val="11"/>
      <color theme="1"/>
      <name val="Calibri"/>
      <family val="2"/>
      <scheme val="minor"/>
    </font>
    <font>
      <b/>
      <sz val="11"/>
      <name val="Calibri"/>
      <family val="2"/>
      <scheme val="minor"/>
    </font>
    <font>
      <sz val="11"/>
      <color theme="1"/>
      <name val="Arial"/>
      <family val="2"/>
    </font>
    <font>
      <i/>
      <sz val="11"/>
      <name val="Calibri"/>
      <family val="2"/>
      <scheme val="minor"/>
    </font>
    <font>
      <b/>
      <sz val="10"/>
      <color theme="1"/>
      <name val="Calibri"/>
      <family val="2"/>
      <scheme val="minor"/>
    </font>
    <font>
      <sz val="10"/>
      <color theme="1"/>
      <name val="Calibri"/>
      <family val="2"/>
      <scheme val="minor"/>
    </font>
    <font>
      <b/>
      <sz val="12"/>
      <color theme="0"/>
      <name val="Arial"/>
      <family val="2"/>
    </font>
    <font>
      <sz val="12"/>
      <color theme="0"/>
      <name val="Arial"/>
      <family val="2"/>
    </font>
    <font>
      <sz val="12"/>
      <color theme="1"/>
      <name val="Arial"/>
      <family val="2"/>
    </font>
    <font>
      <b/>
      <sz val="11"/>
      <color rgb="FF000000"/>
      <name val="Arial"/>
      <family val="2"/>
    </font>
    <font>
      <b/>
      <sz val="11"/>
      <color theme="1"/>
      <name val="Arial"/>
      <family val="2"/>
    </font>
  </fonts>
  <fills count="4">
    <fill>
      <patternFill patternType="none"/>
    </fill>
    <fill>
      <patternFill patternType="gray125"/>
    </fill>
    <fill>
      <patternFill patternType="solid">
        <fgColor rgb="FFC00000"/>
        <bgColor indexed="64"/>
      </patternFill>
    </fill>
    <fill>
      <patternFill patternType="solid">
        <fgColor theme="0" tint="-4.9989318521683403E-2"/>
        <bgColor indexed="64"/>
      </patternFill>
    </fill>
  </fills>
  <borders count="20">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medium">
        <color theme="0" tint="-0.499984740745262"/>
      </left>
      <right/>
      <top style="medium">
        <color theme="0" tint="-0.499984740745262"/>
      </top>
      <bottom/>
      <diagonal/>
    </border>
    <border>
      <left/>
      <right style="medium">
        <color theme="0" tint="-0.499984740745262"/>
      </right>
      <top style="medium">
        <color theme="0" tint="-0.499984740745262"/>
      </top>
      <bottom/>
      <diagonal/>
    </border>
    <border>
      <left style="medium">
        <color theme="0" tint="-0.499984740745262"/>
      </left>
      <right/>
      <top/>
      <bottom style="medium">
        <color theme="0" tint="-0.499984740745262"/>
      </bottom>
      <diagonal/>
    </border>
    <border>
      <left/>
      <right style="medium">
        <color theme="0" tint="-0.499984740745262"/>
      </right>
      <top/>
      <bottom style="medium">
        <color theme="0" tint="-0.499984740745262"/>
      </bottom>
      <diagonal/>
    </border>
    <border>
      <left style="medium">
        <color theme="0" tint="-0.499984740745262"/>
      </left>
      <right/>
      <top style="medium">
        <color theme="0" tint="-0.499984740745262"/>
      </top>
      <bottom style="medium">
        <color theme="0" tint="-0.499984740745262"/>
      </bottom>
      <diagonal/>
    </border>
    <border>
      <left/>
      <right style="medium">
        <color theme="0" tint="-0.499984740745262"/>
      </right>
      <top style="medium">
        <color theme="0" tint="-0.499984740745262"/>
      </top>
      <bottom style="medium">
        <color theme="0" tint="-0.499984740745262"/>
      </bottom>
      <diagonal/>
    </border>
  </borders>
  <cellStyleXfs count="5">
    <xf numFmtId="0" fontId="0" fillId="0" borderId="0"/>
    <xf numFmtId="43" fontId="1" fillId="0" borderId="0" applyFont="0" applyFill="0" applyBorder="0" applyAlignment="0" applyProtection="0"/>
    <xf numFmtId="9" fontId="1" fillId="0" borderId="0" applyFont="0" applyFill="0" applyBorder="0" applyAlignment="0" applyProtection="0"/>
    <xf numFmtId="0" fontId="9" fillId="0" borderId="0"/>
    <xf numFmtId="0" fontId="1" fillId="0" borderId="0"/>
  </cellStyleXfs>
  <cellXfs count="186">
    <xf numFmtId="0" fontId="0" fillId="0" borderId="0" xfId="0"/>
    <xf numFmtId="0" fontId="4" fillId="0" borderId="0" xfId="0" applyFont="1"/>
    <xf numFmtId="0" fontId="3" fillId="0" borderId="0" xfId="0" applyFont="1"/>
    <xf numFmtId="0" fontId="0" fillId="2" borderId="1" xfId="0" applyFill="1" applyBorder="1"/>
    <xf numFmtId="0" fontId="0" fillId="2" borderId="5" xfId="0" applyFill="1" applyBorder="1"/>
    <xf numFmtId="0" fontId="2" fillId="2" borderId="6" xfId="0" applyFont="1" applyFill="1" applyBorder="1" applyAlignment="1">
      <alignment horizontal="center"/>
    </xf>
    <xf numFmtId="0" fontId="0" fillId="0" borderId="7" xfId="0" applyBorder="1"/>
    <xf numFmtId="164" fontId="0" fillId="0" borderId="8" xfId="1" applyNumberFormat="1" applyFont="1" applyBorder="1"/>
    <xf numFmtId="164" fontId="0" fillId="0" borderId="0" xfId="1" applyNumberFormat="1" applyFont="1"/>
    <xf numFmtId="164" fontId="0" fillId="0" borderId="9" xfId="1" applyNumberFormat="1" applyFont="1" applyBorder="1"/>
    <xf numFmtId="164" fontId="0" fillId="0" borderId="0" xfId="1" applyNumberFormat="1" applyFont="1" applyFill="1"/>
    <xf numFmtId="164" fontId="0" fillId="0" borderId="7" xfId="1" applyNumberFormat="1" applyFont="1" applyBorder="1"/>
    <xf numFmtId="0" fontId="4" fillId="0" borderId="10" xfId="0" applyFont="1" applyBorder="1"/>
    <xf numFmtId="164" fontId="0" fillId="0" borderId="10" xfId="1" applyNumberFormat="1" applyFont="1" applyBorder="1"/>
    <xf numFmtId="0" fontId="5" fillId="0" borderId="10" xfId="0" applyFont="1" applyBorder="1"/>
    <xf numFmtId="0" fontId="0" fillId="0" borderId="10" xfId="0" applyBorder="1" applyAlignment="1">
      <alignment horizontal="left" indent="1"/>
    </xf>
    <xf numFmtId="164" fontId="6" fillId="0" borderId="9" xfId="1" applyNumberFormat="1" applyFont="1" applyBorder="1"/>
    <xf numFmtId="165" fontId="6" fillId="0" borderId="8" xfId="2" applyNumberFormat="1" applyFont="1" applyBorder="1"/>
    <xf numFmtId="165" fontId="6" fillId="0" borderId="0" xfId="2" applyNumberFormat="1" applyFont="1"/>
    <xf numFmtId="165" fontId="6" fillId="0" borderId="10" xfId="2" applyNumberFormat="1" applyFont="1" applyBorder="1"/>
    <xf numFmtId="165" fontId="1" fillId="0" borderId="9" xfId="2" applyNumberFormat="1" applyFont="1" applyBorder="1"/>
    <xf numFmtId="0" fontId="0" fillId="3" borderId="10" xfId="0" applyFill="1" applyBorder="1" applyAlignment="1">
      <alignment horizontal="left" indent="2"/>
    </xf>
    <xf numFmtId="164" fontId="1" fillId="3" borderId="8" xfId="1" applyNumberFormat="1" applyFont="1" applyFill="1" applyBorder="1"/>
    <xf numFmtId="164" fontId="1" fillId="3" borderId="0" xfId="1" applyNumberFormat="1" applyFont="1" applyFill="1"/>
    <xf numFmtId="164" fontId="1" fillId="3" borderId="9" xfId="1" applyNumberFormat="1" applyFont="1" applyFill="1" applyBorder="1"/>
    <xf numFmtId="164" fontId="1" fillId="0" borderId="0" xfId="1" applyNumberFormat="1" applyFont="1" applyFill="1"/>
    <xf numFmtId="165" fontId="6" fillId="3" borderId="8" xfId="2" applyNumberFormat="1" applyFont="1" applyFill="1" applyBorder="1"/>
    <xf numFmtId="165" fontId="6" fillId="3" borderId="0" xfId="2" applyNumberFormat="1" applyFont="1" applyFill="1"/>
    <xf numFmtId="165" fontId="6" fillId="3" borderId="10" xfId="2" applyNumberFormat="1" applyFont="1" applyFill="1" applyBorder="1"/>
    <xf numFmtId="165" fontId="1" fillId="3" borderId="9" xfId="2" applyNumberFormat="1" applyFont="1" applyFill="1" applyBorder="1"/>
    <xf numFmtId="166" fontId="0" fillId="0" borderId="0" xfId="2" applyNumberFormat="1" applyFont="1" applyFill="1"/>
    <xf numFmtId="164" fontId="1" fillId="0" borderId="8" xfId="1" applyNumberFormat="1" applyFont="1" applyFill="1" applyBorder="1"/>
    <xf numFmtId="164" fontId="1" fillId="0" borderId="9" xfId="1" applyNumberFormat="1" applyFont="1" applyFill="1" applyBorder="1"/>
    <xf numFmtId="165" fontId="6" fillId="0" borderId="8" xfId="2" applyNumberFormat="1" applyFont="1" applyFill="1" applyBorder="1"/>
    <xf numFmtId="165" fontId="6" fillId="0" borderId="0" xfId="2" applyNumberFormat="1" applyFont="1" applyFill="1"/>
    <xf numFmtId="165" fontId="6" fillId="0" borderId="10" xfId="2" applyNumberFormat="1" applyFont="1" applyFill="1" applyBorder="1"/>
    <xf numFmtId="165" fontId="1" fillId="0" borderId="9" xfId="2" applyNumberFormat="1" applyFont="1" applyFill="1" applyBorder="1"/>
    <xf numFmtId="0" fontId="3" fillId="3" borderId="10" xfId="0" applyFont="1" applyFill="1" applyBorder="1" applyAlignment="1">
      <alignment horizontal="left" indent="1"/>
    </xf>
    <xf numFmtId="164" fontId="3" fillId="3" borderId="8" xfId="1" applyNumberFormat="1" applyFont="1" applyFill="1" applyBorder="1"/>
    <xf numFmtId="164" fontId="3" fillId="3" borderId="0" xfId="1" applyNumberFormat="1" applyFont="1" applyFill="1"/>
    <xf numFmtId="164" fontId="3" fillId="3" borderId="9" xfId="1" applyNumberFormat="1" applyFont="1" applyFill="1" applyBorder="1"/>
    <xf numFmtId="164" fontId="3" fillId="0" borderId="0" xfId="1" applyNumberFormat="1" applyFont="1" applyFill="1"/>
    <xf numFmtId="165" fontId="8" fillId="3" borderId="8" xfId="2" applyNumberFormat="1" applyFont="1" applyFill="1" applyBorder="1"/>
    <xf numFmtId="165" fontId="8" fillId="3" borderId="0" xfId="2" applyNumberFormat="1" applyFont="1" applyFill="1"/>
    <xf numFmtId="165" fontId="8" fillId="3" borderId="10" xfId="2" applyNumberFormat="1" applyFont="1" applyFill="1" applyBorder="1"/>
    <xf numFmtId="165" fontId="3" fillId="3" borderId="9" xfId="2" applyNumberFormat="1" applyFont="1" applyFill="1" applyBorder="1"/>
    <xf numFmtId="166" fontId="6" fillId="0" borderId="8" xfId="2" applyNumberFormat="1" applyFont="1" applyFill="1" applyBorder="1"/>
    <xf numFmtId="166" fontId="6" fillId="0" borderId="0" xfId="2" applyNumberFormat="1" applyFont="1" applyFill="1"/>
    <xf numFmtId="166" fontId="1" fillId="0" borderId="9" xfId="2" applyNumberFormat="1" applyFont="1" applyFill="1" applyBorder="1"/>
    <xf numFmtId="166" fontId="1" fillId="0" borderId="0" xfId="2" applyNumberFormat="1" applyFont="1" applyFill="1"/>
    <xf numFmtId="167" fontId="10" fillId="0" borderId="8" xfId="3" applyNumberFormat="1" applyFont="1" applyBorder="1"/>
    <xf numFmtId="167" fontId="10" fillId="0" borderId="0" xfId="3" applyNumberFormat="1" applyFont="1"/>
    <xf numFmtId="167" fontId="10" fillId="0" borderId="10" xfId="3" applyNumberFormat="1" applyFont="1" applyBorder="1"/>
    <xf numFmtId="167" fontId="10" fillId="0" borderId="9" xfId="3" applyNumberFormat="1" applyFont="1" applyBorder="1"/>
    <xf numFmtId="0" fontId="0" fillId="3" borderId="10" xfId="0" applyFill="1" applyBorder="1" applyAlignment="1">
      <alignment horizontal="left" indent="1"/>
    </xf>
    <xf numFmtId="166" fontId="1" fillId="3" borderId="8" xfId="2" applyNumberFormat="1" applyFont="1" applyFill="1" applyBorder="1"/>
    <xf numFmtId="166" fontId="1" fillId="3" borderId="0" xfId="2" applyNumberFormat="1" applyFont="1" applyFill="1"/>
    <xf numFmtId="166" fontId="1" fillId="3" borderId="9" xfId="2" applyNumberFormat="1" applyFont="1" applyFill="1" applyBorder="1"/>
    <xf numFmtId="167" fontId="10" fillId="3" borderId="8" xfId="3" applyNumberFormat="1" applyFont="1" applyFill="1" applyBorder="1"/>
    <xf numFmtId="167" fontId="10" fillId="3" borderId="0" xfId="3" applyNumberFormat="1" applyFont="1" applyFill="1"/>
    <xf numFmtId="167" fontId="10" fillId="3" borderId="10" xfId="3" applyNumberFormat="1" applyFont="1" applyFill="1" applyBorder="1"/>
    <xf numFmtId="167" fontId="10" fillId="3" borderId="9" xfId="3" applyNumberFormat="1" applyFont="1" applyFill="1" applyBorder="1"/>
    <xf numFmtId="0" fontId="0" fillId="0" borderId="10" xfId="0" applyBorder="1" applyAlignment="1">
      <alignment horizontal="left" indent="2"/>
    </xf>
    <xf numFmtId="168" fontId="1" fillId="0" borderId="8" xfId="1" applyNumberFormat="1" applyFont="1" applyFill="1" applyBorder="1"/>
    <xf numFmtId="168" fontId="1" fillId="0" borderId="0" xfId="1" applyNumberFormat="1" applyFont="1" applyFill="1"/>
    <xf numFmtId="168" fontId="1" fillId="0" borderId="9" xfId="1" applyNumberFormat="1" applyFont="1" applyFill="1" applyBorder="1"/>
    <xf numFmtId="164" fontId="6" fillId="0" borderId="9" xfId="1" applyNumberFormat="1" applyFont="1" applyFill="1" applyBorder="1"/>
    <xf numFmtId="164" fontId="0" fillId="3" borderId="8" xfId="1" applyNumberFormat="1" applyFont="1" applyFill="1" applyBorder="1"/>
    <xf numFmtId="164" fontId="0" fillId="3" borderId="0" xfId="1" applyNumberFormat="1" applyFont="1" applyFill="1"/>
    <xf numFmtId="164" fontId="0" fillId="3" borderId="9" xfId="1" applyNumberFormat="1" applyFont="1" applyFill="1" applyBorder="1"/>
    <xf numFmtId="166" fontId="0" fillId="0" borderId="8" xfId="2" applyNumberFormat="1" applyFont="1" applyFill="1" applyBorder="1"/>
    <xf numFmtId="166" fontId="0" fillId="0" borderId="9" xfId="2" applyNumberFormat="1" applyFont="1" applyFill="1" applyBorder="1"/>
    <xf numFmtId="166" fontId="0" fillId="3" borderId="8" xfId="2" applyNumberFormat="1" applyFont="1" applyFill="1" applyBorder="1"/>
    <xf numFmtId="166" fontId="0" fillId="3" borderId="0" xfId="2" applyNumberFormat="1" applyFont="1" applyFill="1"/>
    <xf numFmtId="166" fontId="0" fillId="3" borderId="9" xfId="2" applyNumberFormat="1" applyFont="1" applyFill="1" applyBorder="1"/>
    <xf numFmtId="0" fontId="3" fillId="0" borderId="10" xfId="0" applyFont="1" applyBorder="1" applyAlignment="1">
      <alignment horizontal="left" indent="1"/>
    </xf>
    <xf numFmtId="164" fontId="3" fillId="0" borderId="8" xfId="1" applyNumberFormat="1" applyFont="1" applyFill="1" applyBorder="1"/>
    <xf numFmtId="164" fontId="3" fillId="0" borderId="9" xfId="1" applyNumberFormat="1" applyFont="1" applyFill="1" applyBorder="1"/>
    <xf numFmtId="165" fontId="8" fillId="0" borderId="8" xfId="2" applyNumberFormat="1" applyFont="1" applyFill="1" applyBorder="1"/>
    <xf numFmtId="165" fontId="8" fillId="0" borderId="0" xfId="2" applyNumberFormat="1" applyFont="1" applyFill="1"/>
    <xf numFmtId="165" fontId="8" fillId="0" borderId="10" xfId="2" applyNumberFormat="1" applyFont="1" applyFill="1" applyBorder="1"/>
    <xf numFmtId="165" fontId="3" fillId="0" borderId="9" xfId="2" applyNumberFormat="1" applyFont="1" applyFill="1" applyBorder="1"/>
    <xf numFmtId="166" fontId="6" fillId="3" borderId="8" xfId="2" applyNumberFormat="1" applyFont="1" applyFill="1" applyBorder="1"/>
    <xf numFmtId="166" fontId="6" fillId="3" borderId="0" xfId="2" applyNumberFormat="1" applyFont="1" applyFill="1"/>
    <xf numFmtId="166" fontId="1" fillId="0" borderId="8" xfId="2" applyNumberFormat="1" applyFont="1" applyFill="1" applyBorder="1"/>
    <xf numFmtId="166" fontId="1" fillId="0" borderId="10" xfId="2" applyNumberFormat="1" applyFont="1" applyFill="1" applyBorder="1"/>
    <xf numFmtId="168" fontId="3" fillId="0" borderId="8" xfId="1" applyNumberFormat="1" applyFont="1" applyFill="1" applyBorder="1"/>
    <xf numFmtId="168" fontId="3" fillId="0" borderId="0" xfId="1" applyNumberFormat="1" applyFont="1" applyFill="1"/>
    <xf numFmtId="168" fontId="3" fillId="0" borderId="9" xfId="1" applyNumberFormat="1" applyFont="1" applyFill="1" applyBorder="1"/>
    <xf numFmtId="165" fontId="0" fillId="3" borderId="8" xfId="2" applyNumberFormat="1" applyFont="1" applyFill="1" applyBorder="1"/>
    <xf numFmtId="165" fontId="0" fillId="3" borderId="0" xfId="2" applyNumberFormat="1" applyFont="1" applyFill="1"/>
    <xf numFmtId="165" fontId="0" fillId="3" borderId="9" xfId="2" applyNumberFormat="1" applyFont="1" applyFill="1" applyBorder="1"/>
    <xf numFmtId="165" fontId="0" fillId="0" borderId="0" xfId="2" applyNumberFormat="1" applyFont="1" applyFill="1"/>
    <xf numFmtId="168" fontId="3" fillId="3" borderId="8" xfId="1" applyNumberFormat="1" applyFont="1" applyFill="1" applyBorder="1"/>
    <xf numFmtId="168" fontId="3" fillId="3" borderId="0" xfId="1" applyNumberFormat="1" applyFont="1" applyFill="1"/>
    <xf numFmtId="168" fontId="3" fillId="3" borderId="9" xfId="1" applyNumberFormat="1" applyFont="1" applyFill="1" applyBorder="1"/>
    <xf numFmtId="168" fontId="3" fillId="0" borderId="10" xfId="1" applyNumberFormat="1" applyFont="1" applyFill="1" applyBorder="1"/>
    <xf numFmtId="7" fontId="0" fillId="3" borderId="8" xfId="1" applyNumberFormat="1" applyFont="1" applyFill="1" applyBorder="1"/>
    <xf numFmtId="7" fontId="0" fillId="3" borderId="0" xfId="1" applyNumberFormat="1" applyFont="1" applyFill="1"/>
    <xf numFmtId="7" fontId="0" fillId="3" borderId="9" xfId="1" applyNumberFormat="1" applyFont="1" applyFill="1" applyBorder="1"/>
    <xf numFmtId="7" fontId="0" fillId="0" borderId="0" xfId="1" applyNumberFormat="1" applyFont="1" applyFill="1"/>
    <xf numFmtId="39" fontId="0" fillId="0" borderId="8" xfId="1" applyNumberFormat="1" applyFont="1" applyFill="1" applyBorder="1"/>
    <xf numFmtId="39" fontId="0" fillId="0" borderId="0" xfId="1" applyNumberFormat="1" applyFont="1" applyFill="1"/>
    <xf numFmtId="39" fontId="0" fillId="0" borderId="9" xfId="1" applyNumberFormat="1" applyFont="1" applyFill="1" applyBorder="1"/>
    <xf numFmtId="39" fontId="0" fillId="0" borderId="10" xfId="1" applyNumberFormat="1" applyFont="1" applyFill="1" applyBorder="1"/>
    <xf numFmtId="168" fontId="0" fillId="0" borderId="8" xfId="1" applyNumberFormat="1" applyFont="1" applyFill="1" applyBorder="1"/>
    <xf numFmtId="168" fontId="0" fillId="0" borderId="0" xfId="1" applyNumberFormat="1" applyFont="1" applyFill="1" applyBorder="1"/>
    <xf numFmtId="168" fontId="0" fillId="0" borderId="9" xfId="1" applyNumberFormat="1" applyFont="1" applyFill="1" applyBorder="1"/>
    <xf numFmtId="0" fontId="0" fillId="3" borderId="11" xfId="0" applyFill="1" applyBorder="1" applyAlignment="1">
      <alignment horizontal="left" indent="1"/>
    </xf>
    <xf numFmtId="166" fontId="0" fillId="3" borderId="12" xfId="2" applyNumberFormat="1" applyFont="1" applyFill="1" applyBorder="1"/>
    <xf numFmtId="166" fontId="0" fillId="3" borderId="13" xfId="2" applyNumberFormat="1" applyFont="1" applyFill="1" applyBorder="1"/>
    <xf numFmtId="166" fontId="0" fillId="3" borderId="5" xfId="2" applyNumberFormat="1" applyFont="1" applyFill="1" applyBorder="1"/>
    <xf numFmtId="167" fontId="10" fillId="3" borderId="12" xfId="3" applyNumberFormat="1" applyFont="1" applyFill="1" applyBorder="1"/>
    <xf numFmtId="167" fontId="10" fillId="3" borderId="13" xfId="3" applyNumberFormat="1" applyFont="1" applyFill="1" applyBorder="1"/>
    <xf numFmtId="167" fontId="10" fillId="3" borderId="11" xfId="3" applyNumberFormat="1" applyFont="1" applyFill="1" applyBorder="1"/>
    <xf numFmtId="167" fontId="10" fillId="3" borderId="5" xfId="3" applyNumberFormat="1" applyFont="1" applyFill="1" applyBorder="1"/>
    <xf numFmtId="0" fontId="0" fillId="0" borderId="10" xfId="0" applyBorder="1"/>
    <xf numFmtId="164" fontId="6" fillId="0" borderId="8" xfId="1" applyNumberFormat="1" applyFont="1" applyBorder="1"/>
    <xf numFmtId="164" fontId="6" fillId="0" borderId="0" xfId="1" applyNumberFormat="1" applyFont="1"/>
    <xf numFmtId="164" fontId="1" fillId="0" borderId="9" xfId="1" applyNumberFormat="1" applyFont="1" applyBorder="1"/>
    <xf numFmtId="164" fontId="6" fillId="0" borderId="0" xfId="1" applyNumberFormat="1" applyFont="1" applyFill="1"/>
    <xf numFmtId="164" fontId="6" fillId="3" borderId="8" xfId="1" applyNumberFormat="1" applyFont="1" applyFill="1" applyBorder="1"/>
    <xf numFmtId="164" fontId="6" fillId="3" borderId="0" xfId="1" applyNumberFormat="1" applyFont="1" applyFill="1"/>
    <xf numFmtId="0" fontId="0" fillId="0" borderId="11" xfId="0" applyBorder="1" applyAlignment="1">
      <alignment horizontal="left" indent="1"/>
    </xf>
    <xf numFmtId="166" fontId="0" fillId="0" borderId="12" xfId="2" applyNumberFormat="1" applyFont="1" applyFill="1" applyBorder="1"/>
    <xf numFmtId="166" fontId="0" fillId="0" borderId="13" xfId="2" applyNumberFormat="1" applyFont="1" applyFill="1" applyBorder="1"/>
    <xf numFmtId="166" fontId="0" fillId="0" borderId="5" xfId="2" applyNumberFormat="1" applyFont="1" applyFill="1" applyBorder="1"/>
    <xf numFmtId="167" fontId="10" fillId="0" borderId="12" xfId="3" applyNumberFormat="1" applyFont="1" applyBorder="1"/>
    <xf numFmtId="167" fontId="10" fillId="0" borderId="13" xfId="3" applyNumberFormat="1" applyFont="1" applyBorder="1"/>
    <xf numFmtId="167" fontId="10" fillId="0" borderId="11" xfId="3" applyNumberFormat="1" applyFont="1" applyBorder="1"/>
    <xf numFmtId="167" fontId="10" fillId="0" borderId="5" xfId="3" applyNumberFormat="1" applyFont="1" applyBorder="1"/>
    <xf numFmtId="168" fontId="0" fillId="0" borderId="8" xfId="1" applyNumberFormat="1" applyFont="1" applyBorder="1"/>
    <xf numFmtId="168" fontId="0" fillId="0" borderId="0" xfId="1" applyNumberFormat="1" applyFont="1"/>
    <xf numFmtId="168" fontId="0" fillId="0" borderId="9" xfId="1" applyNumberFormat="1" applyFont="1" applyBorder="1"/>
    <xf numFmtId="168" fontId="0" fillId="0" borderId="0" xfId="1" applyNumberFormat="1" applyFont="1" applyFill="1"/>
    <xf numFmtId="168" fontId="0" fillId="0" borderId="10" xfId="1" applyNumberFormat="1" applyFont="1" applyBorder="1"/>
    <xf numFmtId="168" fontId="1" fillId="3" borderId="8" xfId="1" applyNumberFormat="1" applyFont="1" applyFill="1" applyBorder="1"/>
    <xf numFmtId="168" fontId="1" fillId="3" borderId="0" xfId="1" applyNumberFormat="1" applyFont="1" applyFill="1"/>
    <xf numFmtId="168" fontId="1" fillId="3" borderId="9" xfId="1" applyNumberFormat="1" applyFont="1" applyFill="1" applyBorder="1"/>
    <xf numFmtId="168" fontId="1" fillId="3" borderId="10" xfId="1" applyNumberFormat="1" applyFont="1" applyFill="1" applyBorder="1"/>
    <xf numFmtId="168" fontId="1" fillId="0" borderId="10" xfId="1" applyNumberFormat="1" applyFont="1" applyFill="1" applyBorder="1"/>
    <xf numFmtId="168" fontId="0" fillId="3" borderId="8" xfId="1" applyNumberFormat="1" applyFont="1" applyFill="1" applyBorder="1"/>
    <xf numFmtId="168" fontId="0" fillId="3" borderId="0" xfId="1" applyNumberFormat="1" applyFont="1" applyFill="1"/>
    <xf numFmtId="168" fontId="0" fillId="3" borderId="9" xfId="1" applyNumberFormat="1" applyFont="1" applyFill="1" applyBorder="1"/>
    <xf numFmtId="168" fontId="0" fillId="3" borderId="10" xfId="1" applyNumberFormat="1" applyFont="1" applyFill="1" applyBorder="1"/>
    <xf numFmtId="168" fontId="0" fillId="0" borderId="10" xfId="1" applyNumberFormat="1" applyFont="1" applyFill="1" applyBorder="1"/>
    <xf numFmtId="168" fontId="3" fillId="3" borderId="10" xfId="1" applyNumberFormat="1" applyFont="1" applyFill="1" applyBorder="1"/>
    <xf numFmtId="164" fontId="3" fillId="0" borderId="8" xfId="1" applyNumberFormat="1" applyFont="1" applyBorder="1"/>
    <xf numFmtId="164" fontId="3" fillId="0" borderId="0" xfId="1" applyNumberFormat="1" applyFont="1"/>
    <xf numFmtId="164" fontId="8" fillId="0" borderId="9" xfId="1" applyNumberFormat="1" applyFont="1" applyBorder="1"/>
    <xf numFmtId="164" fontId="3" fillId="0" borderId="10" xfId="1" applyNumberFormat="1" applyFont="1" applyBorder="1"/>
    <xf numFmtId="164" fontId="1" fillId="3" borderId="10" xfId="1" applyNumberFormat="1" applyFont="1" applyFill="1" applyBorder="1"/>
    <xf numFmtId="164" fontId="8" fillId="0" borderId="9" xfId="1" applyNumberFormat="1" applyFont="1" applyFill="1" applyBorder="1"/>
    <xf numFmtId="164" fontId="3" fillId="0" borderId="10" xfId="1" applyNumberFormat="1" applyFont="1" applyFill="1" applyBorder="1"/>
    <xf numFmtId="164" fontId="1" fillId="0" borderId="10" xfId="1" applyNumberFormat="1" applyFont="1" applyFill="1" applyBorder="1"/>
    <xf numFmtId="164" fontId="8" fillId="3" borderId="9" xfId="1" applyNumberFormat="1" applyFont="1" applyFill="1" applyBorder="1"/>
    <xf numFmtId="164" fontId="3" fillId="3" borderId="10" xfId="1" applyNumberFormat="1" applyFont="1" applyFill="1" applyBorder="1"/>
    <xf numFmtId="164" fontId="6" fillId="3" borderId="9" xfId="1" applyNumberFormat="1" applyFont="1" applyFill="1" applyBorder="1"/>
    <xf numFmtId="164" fontId="0" fillId="3" borderId="10" xfId="1" applyNumberFormat="1" applyFont="1" applyFill="1" applyBorder="1"/>
    <xf numFmtId="164" fontId="0" fillId="0" borderId="8" xfId="1" applyNumberFormat="1" applyFont="1" applyFill="1" applyBorder="1"/>
    <xf numFmtId="164" fontId="0" fillId="0" borderId="10" xfId="1" applyNumberFormat="1" applyFont="1" applyFill="1" applyBorder="1"/>
    <xf numFmtId="0" fontId="3" fillId="3" borderId="11" xfId="0" applyFont="1" applyFill="1" applyBorder="1" applyAlignment="1">
      <alignment horizontal="left" indent="1"/>
    </xf>
    <xf numFmtId="164" fontId="3" fillId="3" borderId="12" xfId="1" applyNumberFormat="1" applyFont="1" applyFill="1" applyBorder="1"/>
    <xf numFmtId="164" fontId="3" fillId="3" borderId="13" xfId="1" applyNumberFormat="1" applyFont="1" applyFill="1" applyBorder="1"/>
    <xf numFmtId="164" fontId="8" fillId="3" borderId="5" xfId="1" applyNumberFormat="1" applyFont="1" applyFill="1" applyBorder="1"/>
    <xf numFmtId="164" fontId="3" fillId="3" borderId="11" xfId="1" applyNumberFormat="1" applyFont="1" applyFill="1" applyBorder="1"/>
    <xf numFmtId="168" fontId="0" fillId="0" borderId="0" xfId="1" applyNumberFormat="1" applyFont="1" applyBorder="1"/>
    <xf numFmtId="0" fontId="11" fillId="0" borderId="0" xfId="0" applyFont="1"/>
    <xf numFmtId="0" fontId="12" fillId="0" borderId="0" xfId="0" applyFont="1"/>
    <xf numFmtId="0" fontId="12" fillId="0" borderId="0" xfId="0" applyFont="1" applyAlignment="1">
      <alignment horizontal="left" vertical="center" wrapText="1"/>
    </xf>
    <xf numFmtId="0" fontId="13" fillId="2" borderId="14" xfId="0" applyFont="1" applyFill="1" applyBorder="1" applyAlignment="1">
      <alignment vertical="center" wrapText="1"/>
    </xf>
    <xf numFmtId="0" fontId="14" fillId="2" borderId="15" xfId="0" applyFont="1" applyFill="1" applyBorder="1" applyAlignment="1">
      <alignment vertical="center" wrapText="1"/>
    </xf>
    <xf numFmtId="0" fontId="15" fillId="0" borderId="0" xfId="0" applyFont="1"/>
    <xf numFmtId="0" fontId="16" fillId="0" borderId="16" xfId="0" applyFont="1" applyBorder="1" applyAlignment="1">
      <alignment horizontal="left" vertical="center" wrapText="1" readingOrder="1"/>
    </xf>
    <xf numFmtId="0" fontId="9" fillId="0" borderId="17" xfId="0" applyFont="1" applyBorder="1" applyAlignment="1">
      <alignment vertical="center" wrapText="1"/>
    </xf>
    <xf numFmtId="0" fontId="9" fillId="0" borderId="0" xfId="0" applyFont="1"/>
    <xf numFmtId="0" fontId="17" fillId="0" borderId="18" xfId="0" applyFont="1" applyBorder="1" applyAlignment="1">
      <alignment vertical="center" wrapText="1"/>
    </xf>
    <xf numFmtId="0" fontId="9" fillId="0" borderId="19" xfId="0" applyFont="1" applyBorder="1" applyAlignment="1">
      <alignment vertical="center" wrapText="1"/>
    </xf>
    <xf numFmtId="0" fontId="17" fillId="0" borderId="0" xfId="0" applyFont="1" applyAlignment="1">
      <alignment vertical="center" wrapText="1"/>
    </xf>
    <xf numFmtId="0" fontId="9" fillId="0" borderId="0" xfId="0" applyFont="1" applyAlignment="1">
      <alignment vertical="center" wrapText="1"/>
    </xf>
    <xf numFmtId="0" fontId="17" fillId="0" borderId="0" xfId="0" applyFont="1" applyAlignment="1">
      <alignment wrapText="1"/>
    </xf>
    <xf numFmtId="0" fontId="9" fillId="0" borderId="0" xfId="0" applyFont="1" applyAlignment="1">
      <alignment wrapText="1"/>
    </xf>
    <xf numFmtId="0" fontId="12" fillId="0" borderId="0" xfId="0" applyFont="1" applyAlignment="1">
      <alignment horizontal="left" vertical="center" wrapText="1"/>
    </xf>
    <xf numFmtId="0" fontId="2" fillId="2" borderId="2" xfId="0" applyFont="1" applyFill="1" applyBorder="1" applyAlignment="1">
      <alignment horizontal="center"/>
    </xf>
    <xf numFmtId="0" fontId="2" fillId="2" borderId="3" xfId="0" applyFont="1" applyFill="1" applyBorder="1" applyAlignment="1">
      <alignment horizontal="center"/>
    </xf>
    <xf numFmtId="0" fontId="2" fillId="2" borderId="4" xfId="0" applyFont="1" applyFill="1" applyBorder="1" applyAlignment="1">
      <alignment horizontal="center"/>
    </xf>
  </cellXfs>
  <cellStyles count="5">
    <cellStyle name="Comma" xfId="1" builtinId="3"/>
    <cellStyle name="Normal" xfId="0" builtinId="0"/>
    <cellStyle name="Normal 1589 5" xfId="3" xr:uid="{20913D77-1C9D-402D-B37E-5B4B868F915A}"/>
    <cellStyle name="Normal 30" xfId="4" xr:uid="{7F622FDE-5C29-45C4-BBA1-0F1421DC19CE}"/>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1143000</xdr:colOff>
      <xdr:row>1</xdr:row>
      <xdr:rowOff>162923</xdr:rowOff>
    </xdr:to>
    <xdr:pic>
      <xdr:nvPicPr>
        <xdr:cNvPr id="2" name="Graphic 7">
          <a:extLst>
            <a:ext uri="{FF2B5EF4-FFF2-40B4-BE49-F238E27FC236}">
              <a16:creationId xmlns:a16="http://schemas.microsoft.com/office/drawing/2014/main" id="{ACA657A6-B0B9-4206-8E38-315E2ABF8BE0}"/>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0" y="0"/>
          <a:ext cx="1143000" cy="343898"/>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722887-C2D1-4116-9D4B-171C204E3108}">
  <sheetPr>
    <pageSetUpPr fitToPage="1"/>
  </sheetPr>
  <dimension ref="A3:AE138"/>
  <sheetViews>
    <sheetView showGridLines="0" tabSelected="1" zoomScale="80" zoomScaleNormal="80" workbookViewId="0">
      <pane xSplit="2" ySplit="9" topLeftCell="C10" activePane="bottomRight" state="frozen"/>
      <selection pane="topRight" activeCell="E1" sqref="E1"/>
      <selection pane="bottomLeft" activeCell="A13" sqref="A13"/>
      <selection pane="bottomRight" activeCell="C10" sqref="C10"/>
    </sheetView>
  </sheetViews>
  <sheetFormatPr defaultRowHeight="14.5" x14ac:dyDescent="0.35"/>
  <cols>
    <col min="1" max="1" width="54" customWidth="1"/>
    <col min="2" max="2" width="1.7265625" customWidth="1"/>
    <col min="3" max="7" width="10.453125" customWidth="1"/>
    <col min="8" max="8" width="1.7265625" customWidth="1"/>
    <col min="9" max="13" width="10.453125" customWidth="1"/>
    <col min="14" max="14" width="1.81640625" customWidth="1"/>
    <col min="15" max="19" width="10.453125" customWidth="1"/>
    <col min="20" max="20" width="1.7265625" customWidth="1"/>
    <col min="21" max="24" width="11.81640625" customWidth="1"/>
    <col min="25" max="25" width="1.7265625" customWidth="1"/>
    <col min="26" max="30" width="11.81640625" customWidth="1"/>
    <col min="31" max="31" width="1.7265625" customWidth="1"/>
  </cols>
  <sheetData>
    <row r="3" spans="1:31" ht="18.5" x14ac:dyDescent="0.45">
      <c r="A3" s="1" t="s">
        <v>0</v>
      </c>
    </row>
    <row r="4" spans="1:31" x14ac:dyDescent="0.35">
      <c r="A4" s="2" t="s">
        <v>1</v>
      </c>
    </row>
    <row r="5" spans="1:31" ht="17.25" customHeight="1" x14ac:dyDescent="0.35">
      <c r="A5" t="s">
        <v>2</v>
      </c>
    </row>
    <row r="6" spans="1:31" x14ac:dyDescent="0.35">
      <c r="A6" t="s">
        <v>3</v>
      </c>
    </row>
    <row r="7" spans="1:31" ht="6.65" customHeight="1" x14ac:dyDescent="0.35"/>
    <row r="8" spans="1:31" x14ac:dyDescent="0.35">
      <c r="A8" s="3"/>
      <c r="C8" s="183">
        <v>2021</v>
      </c>
      <c r="D8" s="184"/>
      <c r="E8" s="184"/>
      <c r="F8" s="184"/>
      <c r="G8" s="185"/>
      <c r="I8" s="183">
        <v>2022</v>
      </c>
      <c r="J8" s="184"/>
      <c r="K8" s="184"/>
      <c r="L8" s="184"/>
      <c r="M8" s="185"/>
      <c r="O8" s="183">
        <v>2023</v>
      </c>
      <c r="P8" s="184"/>
      <c r="Q8" s="184"/>
      <c r="R8" s="184"/>
      <c r="S8" s="185"/>
      <c r="U8" s="183" t="s">
        <v>4</v>
      </c>
      <c r="V8" s="184"/>
      <c r="W8" s="184"/>
      <c r="X8" s="184"/>
      <c r="Z8" s="183" t="s">
        <v>5</v>
      </c>
      <c r="AA8" s="184"/>
      <c r="AB8" s="184"/>
      <c r="AC8" s="184"/>
      <c r="AD8" s="185"/>
    </row>
    <row r="9" spans="1:31" x14ac:dyDescent="0.35">
      <c r="A9" s="4"/>
      <c r="C9" s="5" t="s">
        <v>6</v>
      </c>
      <c r="D9" s="5" t="s">
        <v>7</v>
      </c>
      <c r="E9" s="5" t="s">
        <v>8</v>
      </c>
      <c r="F9" s="5" t="s">
        <v>9</v>
      </c>
      <c r="G9" s="5" t="s">
        <v>10</v>
      </c>
      <c r="I9" s="5" t="s">
        <v>6</v>
      </c>
      <c r="J9" s="5" t="s">
        <v>7</v>
      </c>
      <c r="K9" s="5" t="s">
        <v>8</v>
      </c>
      <c r="L9" s="5" t="s">
        <v>9</v>
      </c>
      <c r="M9" s="5" t="s">
        <v>10</v>
      </c>
      <c r="O9" s="5" t="s">
        <v>6</v>
      </c>
      <c r="P9" s="5" t="s">
        <v>7</v>
      </c>
      <c r="Q9" s="5" t="s">
        <v>8</v>
      </c>
      <c r="R9" s="5" t="s">
        <v>9</v>
      </c>
      <c r="S9" s="5" t="s">
        <v>10</v>
      </c>
      <c r="U9" s="5" t="s">
        <v>6</v>
      </c>
      <c r="V9" s="5" t="s">
        <v>7</v>
      </c>
      <c r="W9" s="5" t="s">
        <v>8</v>
      </c>
      <c r="X9" s="5" t="s">
        <v>9</v>
      </c>
      <c r="Z9" s="5" t="s">
        <v>6</v>
      </c>
      <c r="AA9" s="5" t="s">
        <v>7</v>
      </c>
      <c r="AB9" s="5" t="s">
        <v>8</v>
      </c>
      <c r="AC9" s="5" t="s">
        <v>9</v>
      </c>
      <c r="AD9" s="5" t="s">
        <v>10</v>
      </c>
    </row>
    <row r="10" spans="1:31" ht="6.65" customHeight="1" x14ac:dyDescent="0.35">
      <c r="A10" s="6"/>
      <c r="C10" s="7"/>
      <c r="D10" s="8"/>
      <c r="E10" s="8"/>
      <c r="F10" s="8"/>
      <c r="G10" s="9"/>
      <c r="H10" s="10"/>
      <c r="I10" s="7"/>
      <c r="J10" s="8"/>
      <c r="K10" s="8"/>
      <c r="L10" s="8"/>
      <c r="M10" s="9"/>
      <c r="N10" s="10"/>
      <c r="O10" s="7"/>
      <c r="P10" s="8"/>
      <c r="Q10" s="8"/>
      <c r="R10" s="8"/>
      <c r="S10" s="9"/>
      <c r="U10" s="7"/>
      <c r="V10" s="8"/>
      <c r="W10" s="8"/>
      <c r="X10" s="11"/>
      <c r="Z10" s="7"/>
      <c r="AA10" s="8"/>
      <c r="AB10" s="8"/>
      <c r="AC10" s="8"/>
      <c r="AD10" s="9"/>
    </row>
    <row r="11" spans="1:31" ht="18" customHeight="1" x14ac:dyDescent="0.45">
      <c r="A11" s="12" t="s">
        <v>11</v>
      </c>
      <c r="C11" s="7"/>
      <c r="D11" s="8"/>
      <c r="E11" s="8"/>
      <c r="F11" s="8"/>
      <c r="G11" s="9"/>
      <c r="H11" s="10"/>
      <c r="I11" s="7"/>
      <c r="J11" s="8"/>
      <c r="K11" s="8"/>
      <c r="L11" s="8"/>
      <c r="M11" s="9"/>
      <c r="N11" s="10"/>
      <c r="O11" s="7"/>
      <c r="P11" s="8"/>
      <c r="Q11" s="8"/>
      <c r="R11" s="8"/>
      <c r="S11" s="9"/>
      <c r="U11" s="7"/>
      <c r="V11" s="8"/>
      <c r="W11" s="8"/>
      <c r="X11" s="13"/>
      <c r="Z11" s="7"/>
      <c r="AA11" s="8"/>
      <c r="AB11" s="8"/>
      <c r="AC11" s="8"/>
      <c r="AD11" s="9"/>
    </row>
    <row r="12" spans="1:31" ht="18" customHeight="1" x14ac:dyDescent="0.35">
      <c r="A12" s="14" t="s">
        <v>12</v>
      </c>
      <c r="C12" s="7"/>
      <c r="D12" s="8"/>
      <c r="E12" s="8"/>
      <c r="F12" s="8"/>
      <c r="G12" s="9"/>
      <c r="H12" s="10"/>
      <c r="I12" s="7"/>
      <c r="J12" s="8"/>
      <c r="K12" s="8"/>
      <c r="L12" s="8"/>
      <c r="M12" s="9"/>
      <c r="N12" s="10"/>
      <c r="O12" s="7"/>
      <c r="P12" s="8"/>
      <c r="Q12" s="8"/>
      <c r="R12" s="8"/>
      <c r="S12" s="9"/>
      <c r="U12" s="7"/>
      <c r="V12" s="8"/>
      <c r="W12" s="8"/>
      <c r="X12" s="13"/>
      <c r="Z12" s="7"/>
      <c r="AA12" s="8"/>
      <c r="AB12" s="8"/>
      <c r="AC12" s="8"/>
      <c r="AD12" s="9"/>
    </row>
    <row r="13" spans="1:31" x14ac:dyDescent="0.35">
      <c r="A13" s="15" t="s">
        <v>14</v>
      </c>
      <c r="C13" s="7">
        <v>725.9</v>
      </c>
      <c r="D13" s="8">
        <v>743.8</v>
      </c>
      <c r="E13" s="8">
        <v>762.5</v>
      </c>
      <c r="F13" s="8">
        <v>777.3</v>
      </c>
      <c r="G13" s="16">
        <v>3009.5</v>
      </c>
      <c r="H13" s="10"/>
      <c r="I13" s="7">
        <v>775.5</v>
      </c>
      <c r="J13" s="8">
        <v>772.2</v>
      </c>
      <c r="K13" s="8">
        <v>787.60000000000014</v>
      </c>
      <c r="L13" s="8">
        <v>787</v>
      </c>
      <c r="M13" s="16">
        <v>3122.3</v>
      </c>
      <c r="N13" s="10"/>
      <c r="O13" s="7">
        <v>758.7</v>
      </c>
      <c r="P13" s="8">
        <v>746.3</v>
      </c>
      <c r="Q13" s="8">
        <v>732.40000000000009</v>
      </c>
      <c r="R13" s="8">
        <v>719.69999999999982</v>
      </c>
      <c r="S13" s="16">
        <v>2957.1</v>
      </c>
      <c r="U13" s="17">
        <f>O13/L13-1</f>
        <v>-3.5959339263024082E-2</v>
      </c>
      <c r="V13" s="18">
        <f>P13/O13-1</f>
        <v>-1.6343745881112537E-2</v>
      </c>
      <c r="W13" s="18">
        <f t="shared" ref="W13:X16" si="0">Q13/P13-1</f>
        <v>-1.8625217740854683E-2</v>
      </c>
      <c r="X13" s="19">
        <f t="shared" si="0"/>
        <v>-1.7340251228837089E-2</v>
      </c>
      <c r="Z13" s="17">
        <f>O13/I13-1</f>
        <v>-2.1663442940038635E-2</v>
      </c>
      <c r="AA13" s="18">
        <f t="shared" ref="AA13:AC16" si="1">IFERROR(P13/J13-1,"")</f>
        <v>-3.3540533540533657E-2</v>
      </c>
      <c r="AB13" s="18">
        <f t="shared" si="1"/>
        <v>-7.0086338242762891E-2</v>
      </c>
      <c r="AC13" s="18">
        <f t="shared" si="1"/>
        <v>-8.5514612452350924E-2</v>
      </c>
      <c r="AD13" s="20">
        <f t="shared" ref="AD13:AD16" si="2">S13/M13-1</f>
        <v>-5.2909713992889906E-2</v>
      </c>
    </row>
    <row r="14" spans="1:31" x14ac:dyDescent="0.35">
      <c r="A14" s="21" t="s">
        <v>15</v>
      </c>
      <c r="C14" s="22">
        <f>-C13+C15</f>
        <v>-194.19999999999993</v>
      </c>
      <c r="D14" s="23">
        <f t="shared" ref="D14:G14" si="3">-D13+D15</f>
        <v>-214.69999999999993</v>
      </c>
      <c r="E14" s="23">
        <f t="shared" si="3"/>
        <v>-244.39999999999998</v>
      </c>
      <c r="F14" s="23">
        <f t="shared" si="3"/>
        <v>-267.59999999999997</v>
      </c>
      <c r="G14" s="24">
        <f t="shared" si="3"/>
        <v>-920.90000000000009</v>
      </c>
      <c r="H14" s="25"/>
      <c r="I14" s="22">
        <f t="shared" ref="I14:M14" si="4">-I13+I15</f>
        <v>-272.7</v>
      </c>
      <c r="J14" s="23">
        <f t="shared" si="4"/>
        <v>-276.40000000000003</v>
      </c>
      <c r="K14" s="23">
        <f t="shared" si="4"/>
        <v>-298.00000000000011</v>
      </c>
      <c r="L14" s="23">
        <f t="shared" si="4"/>
        <v>-306.3</v>
      </c>
      <c r="M14" s="24">
        <f t="shared" si="4"/>
        <v>-1153.4000000000001</v>
      </c>
      <c r="N14" s="25"/>
      <c r="O14" s="22">
        <f t="shared" ref="O14:S14" si="5">-O13+O15</f>
        <v>-298.80000000000007</v>
      </c>
      <c r="P14" s="23">
        <f t="shared" si="5"/>
        <v>-299.69999999999993</v>
      </c>
      <c r="Q14" s="23">
        <f t="shared" si="5"/>
        <v>-302.50000000000011</v>
      </c>
      <c r="R14" s="23">
        <f t="shared" si="5"/>
        <v>-306.39999999999981</v>
      </c>
      <c r="S14" s="24">
        <f t="shared" si="5"/>
        <v>-1207.3999999999999</v>
      </c>
      <c r="U14" s="26">
        <f>O14/L14-1</f>
        <v>-2.4485798237022349E-2</v>
      </c>
      <c r="V14" s="27">
        <f>P14/O14-1</f>
        <v>3.0120481927706777E-3</v>
      </c>
      <c r="W14" s="27">
        <f t="shared" si="0"/>
        <v>9.3426760093433536E-3</v>
      </c>
      <c r="X14" s="28">
        <f t="shared" si="0"/>
        <v>1.2892561983470108E-2</v>
      </c>
      <c r="Z14" s="26">
        <f>O14/I14-1</f>
        <v>9.5709570957096091E-2</v>
      </c>
      <c r="AA14" s="27">
        <f t="shared" si="1"/>
        <v>8.4298118668595823E-2</v>
      </c>
      <c r="AB14" s="27">
        <f t="shared" si="1"/>
        <v>1.5100671140939603E-2</v>
      </c>
      <c r="AC14" s="27">
        <f t="shared" si="1"/>
        <v>3.2647730982637846E-4</v>
      </c>
      <c r="AD14" s="29">
        <f t="shared" si="2"/>
        <v>4.6818102999826472E-2</v>
      </c>
      <c r="AE14" s="30"/>
    </row>
    <row r="15" spans="1:31" ht="16.5" x14ac:dyDescent="0.35">
      <c r="A15" s="15" t="s">
        <v>16</v>
      </c>
      <c r="C15" s="31">
        <f>ROUND(C53+C43,1)</f>
        <v>531.70000000000005</v>
      </c>
      <c r="D15" s="25">
        <f>ROUND(D53+D43,1)</f>
        <v>529.1</v>
      </c>
      <c r="E15" s="25">
        <f>ROUND(E53+E43,1)</f>
        <v>518.1</v>
      </c>
      <c r="F15" s="25">
        <f>ROUND(F53+F43,1)</f>
        <v>509.7</v>
      </c>
      <c r="G15" s="32">
        <f>ROUND(G53+G43,1)</f>
        <v>2088.6</v>
      </c>
      <c r="H15" s="25"/>
      <c r="I15" s="31">
        <f>ROUND(I53+I43,1)</f>
        <v>502.8</v>
      </c>
      <c r="J15" s="25">
        <f>ROUND(J53+J43,1)</f>
        <v>495.8</v>
      </c>
      <c r="K15" s="25">
        <f>ROUND(K53+K43,1)</f>
        <v>489.6</v>
      </c>
      <c r="L15" s="25">
        <f>ROUND(L53+L43,1)</f>
        <v>480.7</v>
      </c>
      <c r="M15" s="32">
        <f>ROUND(M53+M43,1)</f>
        <v>1968.9</v>
      </c>
      <c r="N15" s="25"/>
      <c r="O15" s="31">
        <f>ROUND(O53+O43,1)</f>
        <v>459.9</v>
      </c>
      <c r="P15" s="25">
        <f>ROUND(P53+P43,1)</f>
        <v>446.6</v>
      </c>
      <c r="Q15" s="25">
        <f>ROUND(Q53+Q43,1)</f>
        <v>429.9</v>
      </c>
      <c r="R15" s="25">
        <f>ROUND(R53+R43,1)</f>
        <v>413.3</v>
      </c>
      <c r="S15" s="32">
        <f>ROUND(S53+S43,1)</f>
        <v>1749.7</v>
      </c>
      <c r="U15" s="33">
        <f>O15/L15-1</f>
        <v>-4.3270230913251551E-2</v>
      </c>
      <c r="V15" s="34">
        <f>P15/O15-1</f>
        <v>-2.8919330289193246E-2</v>
      </c>
      <c r="W15" s="34">
        <f t="shared" si="0"/>
        <v>-3.7393640841916764E-2</v>
      </c>
      <c r="X15" s="35">
        <f t="shared" si="0"/>
        <v>-3.8613631076994559E-2</v>
      </c>
      <c r="Z15" s="33">
        <f t="shared" ref="Z15:Z16" si="6">O15/I15-1</f>
        <v>-8.5322195704057302E-2</v>
      </c>
      <c r="AA15" s="34">
        <f t="shared" si="1"/>
        <v>-9.923356192012911E-2</v>
      </c>
      <c r="AB15" s="34">
        <f t="shared" si="1"/>
        <v>-0.12193627450980404</v>
      </c>
      <c r="AC15" s="34">
        <f t="shared" si="1"/>
        <v>-0.14021219055543999</v>
      </c>
      <c r="AD15" s="36">
        <f t="shared" si="2"/>
        <v>-0.11133120016252729</v>
      </c>
    </row>
    <row r="16" spans="1:31" s="2" customFormat="1" x14ac:dyDescent="0.35">
      <c r="A16" s="37" t="s">
        <v>17</v>
      </c>
      <c r="C16" s="38">
        <v>249.90000000000003</v>
      </c>
      <c r="D16" s="39">
        <v>250.1</v>
      </c>
      <c r="E16" s="39">
        <v>250.3</v>
      </c>
      <c r="F16" s="39">
        <v>246.10000000000002</v>
      </c>
      <c r="G16" s="40">
        <f t="shared" ref="G16" si="7">SUM(C16:F16)</f>
        <v>996.4</v>
      </c>
      <c r="H16" s="41"/>
      <c r="I16" s="38">
        <v>235.6</v>
      </c>
      <c r="J16" s="39">
        <v>231.7</v>
      </c>
      <c r="K16" s="39">
        <v>211.70000000000002</v>
      </c>
      <c r="L16" s="39">
        <v>205.2</v>
      </c>
      <c r="M16" s="40">
        <f t="shared" ref="M16" si="8">SUM(I16:L16)</f>
        <v>884.2</v>
      </c>
      <c r="N16" s="41"/>
      <c r="O16" s="38">
        <v>178.7</v>
      </c>
      <c r="P16" s="39">
        <v>162.9</v>
      </c>
      <c r="Q16" s="39">
        <v>161.99999999999994</v>
      </c>
      <c r="R16" s="39">
        <v>158.10000000000005</v>
      </c>
      <c r="S16" s="40">
        <f t="shared" ref="S16" si="9">SUM(O16:R16)</f>
        <v>661.7</v>
      </c>
      <c r="U16" s="42">
        <f>O16/L16-1</f>
        <v>-0.12914230019493178</v>
      </c>
      <c r="V16" s="43">
        <f>P16/O16-1</f>
        <v>-8.8416340235030644E-2</v>
      </c>
      <c r="W16" s="43">
        <f t="shared" si="0"/>
        <v>-5.5248618784534687E-3</v>
      </c>
      <c r="X16" s="44">
        <f t="shared" si="0"/>
        <v>-2.407407407407347E-2</v>
      </c>
      <c r="Z16" s="42">
        <f t="shared" si="6"/>
        <v>-0.24151103565365029</v>
      </c>
      <c r="AA16" s="43">
        <f t="shared" si="1"/>
        <v>-0.29693569270608544</v>
      </c>
      <c r="AB16" s="43">
        <f t="shared" si="1"/>
        <v>-0.23476617855455861</v>
      </c>
      <c r="AC16" s="43">
        <f t="shared" si="1"/>
        <v>-0.22953216374268981</v>
      </c>
      <c r="AD16" s="45">
        <f t="shared" si="2"/>
        <v>-0.25163990047500562</v>
      </c>
    </row>
    <row r="17" spans="1:30" x14ac:dyDescent="0.35">
      <c r="A17" s="15" t="s">
        <v>18</v>
      </c>
      <c r="C17" s="46">
        <v>0.34426229508196721</v>
      </c>
      <c r="D17" s="47">
        <v>0.33624630276956174</v>
      </c>
      <c r="E17" s="47">
        <v>0.32826229508196725</v>
      </c>
      <c r="F17" s="47">
        <v>0.31660877396114762</v>
      </c>
      <c r="G17" s="48">
        <v>0.33108489782355871</v>
      </c>
      <c r="H17" s="49"/>
      <c r="I17" s="46">
        <v>0.30380399742101871</v>
      </c>
      <c r="J17" s="47">
        <v>0.30005180005180004</v>
      </c>
      <c r="K17" s="47">
        <v>0.26879126460132052</v>
      </c>
      <c r="L17" s="47">
        <v>0.2607369758576874</v>
      </c>
      <c r="M17" s="48">
        <v>0.28318867501521316</v>
      </c>
      <c r="N17" s="49"/>
      <c r="O17" s="46">
        <v>0.23553446685119281</v>
      </c>
      <c r="P17" s="47">
        <v>0.21827683237304035</v>
      </c>
      <c r="Q17" s="47">
        <v>0.2211906062261059</v>
      </c>
      <c r="R17" s="47">
        <v>0.21967486452688623</v>
      </c>
      <c r="S17" s="48">
        <v>0.22376652801731425</v>
      </c>
      <c r="U17" s="50">
        <f>(O17-L17)*100</f>
        <v>-2.5202509006494593</v>
      </c>
      <c r="V17" s="51">
        <f>(P17-O17)*100</f>
        <v>-1.7257634478152455</v>
      </c>
      <c r="W17" s="51">
        <f t="shared" ref="W17:X18" si="10">(Q17-P17)*100</f>
        <v>0.29137738530655433</v>
      </c>
      <c r="X17" s="52">
        <f t="shared" si="10"/>
        <v>-0.15157416992196693</v>
      </c>
      <c r="Z17" s="50">
        <f t="shared" ref="Z17:Z18" si="11">(O17-I17)*100</f>
        <v>-6.8269530569825907</v>
      </c>
      <c r="AA17" s="51">
        <f>IFERROR((P17-J17)*100,"")</f>
        <v>-8.1774967678759687</v>
      </c>
      <c r="AB17" s="51">
        <f t="shared" ref="AB17:AC18" si="12">IFERROR((Q17-K17)*100,"")</f>
        <v>-4.7600658375214628</v>
      </c>
      <c r="AC17" s="52">
        <f t="shared" si="12"/>
        <v>-4.1062111330801176</v>
      </c>
      <c r="AD17" s="53">
        <f t="shared" ref="AD17:AD18" si="13">(S17-M17)*100</f>
        <v>-5.9422146997898908</v>
      </c>
    </row>
    <row r="18" spans="1:30" x14ac:dyDescent="0.35">
      <c r="A18" s="54" t="s">
        <v>19</v>
      </c>
      <c r="C18" s="55">
        <f>ROUND(C16/C$15,3)</f>
        <v>0.47</v>
      </c>
      <c r="D18" s="56">
        <f t="shared" ref="D18:G18" si="14">ROUND(D16/D$15,3)</f>
        <v>0.47299999999999998</v>
      </c>
      <c r="E18" s="56">
        <f t="shared" si="14"/>
        <v>0.48299999999999998</v>
      </c>
      <c r="F18" s="56">
        <f t="shared" si="14"/>
        <v>0.48299999999999998</v>
      </c>
      <c r="G18" s="57">
        <f t="shared" si="14"/>
        <v>0.47699999999999998</v>
      </c>
      <c r="H18" s="49"/>
      <c r="I18" s="55">
        <f t="shared" ref="I18:M18" si="15">ROUND(I16/I$15,3)</f>
        <v>0.46899999999999997</v>
      </c>
      <c r="J18" s="56">
        <f t="shared" si="15"/>
        <v>0.46700000000000003</v>
      </c>
      <c r="K18" s="56">
        <f t="shared" si="15"/>
        <v>0.432</v>
      </c>
      <c r="L18" s="56">
        <f t="shared" si="15"/>
        <v>0.42699999999999999</v>
      </c>
      <c r="M18" s="57">
        <f t="shared" si="15"/>
        <v>0.44900000000000001</v>
      </c>
      <c r="N18" s="49"/>
      <c r="O18" s="55">
        <f t="shared" ref="O18:S18" si="16">ROUND(O16/O$15,3)</f>
        <v>0.38900000000000001</v>
      </c>
      <c r="P18" s="56">
        <f t="shared" si="16"/>
        <v>0.36499999999999999</v>
      </c>
      <c r="Q18" s="56">
        <f t="shared" si="16"/>
        <v>0.377</v>
      </c>
      <c r="R18" s="56">
        <f t="shared" si="16"/>
        <v>0.38300000000000001</v>
      </c>
      <c r="S18" s="57">
        <f t="shared" si="16"/>
        <v>0.378</v>
      </c>
      <c r="U18" s="58">
        <f>(O18-L18)*100</f>
        <v>-3.799999999999998</v>
      </c>
      <c r="V18" s="59">
        <f>(P18-O18)*100</f>
        <v>-2.4000000000000021</v>
      </c>
      <c r="W18" s="59">
        <f t="shared" si="10"/>
        <v>1.2000000000000011</v>
      </c>
      <c r="X18" s="60">
        <f t="shared" si="10"/>
        <v>0.60000000000000053</v>
      </c>
      <c r="Z18" s="58">
        <f t="shared" si="11"/>
        <v>-7.9999999999999964</v>
      </c>
      <c r="AA18" s="59">
        <f>IFERROR((P18-J18)*100,"")</f>
        <v>-10.200000000000003</v>
      </c>
      <c r="AB18" s="59">
        <f t="shared" si="12"/>
        <v>-5.4999999999999991</v>
      </c>
      <c r="AC18" s="60">
        <f t="shared" si="12"/>
        <v>-4.3999999999999986</v>
      </c>
      <c r="AD18" s="61">
        <f t="shared" si="13"/>
        <v>-7.1000000000000005</v>
      </c>
    </row>
    <row r="19" spans="1:30" ht="16.5" x14ac:dyDescent="0.35">
      <c r="A19" s="62" t="s">
        <v>20</v>
      </c>
      <c r="C19" s="63">
        <v>56.3</v>
      </c>
      <c r="D19" s="64">
        <v>61.6</v>
      </c>
      <c r="E19" s="64">
        <v>63.2</v>
      </c>
      <c r="F19" s="64">
        <v>59.199999999999996</v>
      </c>
      <c r="G19" s="65">
        <v>240.3</v>
      </c>
      <c r="H19" s="64"/>
      <c r="I19" s="63">
        <v>59.2</v>
      </c>
      <c r="J19" s="64">
        <v>64.100000000000009</v>
      </c>
      <c r="K19" s="64">
        <v>64.8</v>
      </c>
      <c r="L19" s="64">
        <v>66.900000000000006</v>
      </c>
      <c r="M19" s="65">
        <v>255.00000000000003</v>
      </c>
      <c r="N19" s="64"/>
      <c r="O19" s="63">
        <v>66.900000000000006</v>
      </c>
      <c r="P19" s="64">
        <v>64.799999999999983</v>
      </c>
      <c r="Q19" s="64">
        <v>61</v>
      </c>
      <c r="R19" s="64">
        <v>55.100000000000023</v>
      </c>
      <c r="S19" s="66">
        <v>247.8</v>
      </c>
      <c r="U19" s="33">
        <f>O19/L19-1</f>
        <v>0</v>
      </c>
      <c r="V19" s="34">
        <f>P19/O19-1</f>
        <v>-3.1390134529148295E-2</v>
      </c>
      <c r="W19" s="34">
        <f t="shared" ref="W19:X20" si="17">Q19/P19-1</f>
        <v>-5.8641975308641681E-2</v>
      </c>
      <c r="X19" s="35">
        <f t="shared" si="17"/>
        <v>-9.6721311475409411E-2</v>
      </c>
      <c r="Z19" s="33">
        <f>O19/I19-1</f>
        <v>0.13006756756756754</v>
      </c>
      <c r="AA19" s="34">
        <f t="shared" ref="AA19:AC20" si="18">IFERROR(P19/J19-1,"")</f>
        <v>1.0920436817472234E-2</v>
      </c>
      <c r="AB19" s="34">
        <f t="shared" si="18"/>
        <v>-5.8641975308641903E-2</v>
      </c>
      <c r="AC19" s="34">
        <f t="shared" si="18"/>
        <v>-0.17638266068759312</v>
      </c>
      <c r="AD19" s="36">
        <f t="shared" ref="AD19:AD20" si="19">S19/M19-1</f>
        <v>-2.8235294117647136E-2</v>
      </c>
    </row>
    <row r="20" spans="1:30" ht="15" customHeight="1" x14ac:dyDescent="0.35">
      <c r="A20" s="21" t="s">
        <v>21</v>
      </c>
      <c r="C20" s="67">
        <f>ROUND(C16-C23,1)</f>
        <v>131</v>
      </c>
      <c r="D20" s="68">
        <f>ROUND(D16-D23,1)</f>
        <v>130.69999999999999</v>
      </c>
      <c r="E20" s="68">
        <f>ROUND(E16-E23,1)</f>
        <v>126.4</v>
      </c>
      <c r="F20" s="68">
        <f>ROUND(F16-F23,1)</f>
        <v>124.2</v>
      </c>
      <c r="G20" s="69">
        <f>ROUND(G16-G23,1)</f>
        <v>512.29999999999995</v>
      </c>
      <c r="H20" s="10"/>
      <c r="I20" s="67">
        <f>ROUND(I16-I23,1)</f>
        <v>123.5</v>
      </c>
      <c r="J20" s="68">
        <f>ROUND(J16-J23,1)</f>
        <v>133.19999999999999</v>
      </c>
      <c r="K20" s="68">
        <f>ROUND(K16-K23,1)</f>
        <v>132.19999999999999</v>
      </c>
      <c r="L20" s="68">
        <f>ROUND(L16-L23,1)</f>
        <v>131.5</v>
      </c>
      <c r="M20" s="69">
        <f>ROUND(M16-M23,1)</f>
        <v>520.4</v>
      </c>
      <c r="N20" s="10"/>
      <c r="O20" s="67">
        <f>ROUND(O16-O23,1)</f>
        <v>128.19999999999999</v>
      </c>
      <c r="P20" s="68">
        <f>ROUND(P16-P23,1)</f>
        <v>123.9</v>
      </c>
      <c r="Q20" s="68">
        <f>ROUND(Q16-Q23,1)</f>
        <v>116.5</v>
      </c>
      <c r="R20" s="68">
        <f>ROUND(R16-R23,1)</f>
        <v>109.7</v>
      </c>
      <c r="S20" s="69">
        <f>ROUND(S16-S23,1)</f>
        <v>478.3</v>
      </c>
      <c r="U20" s="26">
        <f>O20/L20-1</f>
        <v>-2.5095057034220658E-2</v>
      </c>
      <c r="V20" s="27">
        <f>P20/O20-1</f>
        <v>-3.3541341653666068E-2</v>
      </c>
      <c r="W20" s="27">
        <f t="shared" si="17"/>
        <v>-5.9725585149314031E-2</v>
      </c>
      <c r="X20" s="28">
        <f t="shared" si="17"/>
        <v>-5.8369098712446332E-2</v>
      </c>
      <c r="Z20" s="26">
        <f>O20/I20-1</f>
        <v>3.8056680161943301E-2</v>
      </c>
      <c r="AA20" s="27">
        <f t="shared" si="18"/>
        <v>-6.9819819819819662E-2</v>
      </c>
      <c r="AB20" s="27">
        <f t="shared" si="18"/>
        <v>-0.11875945537065047</v>
      </c>
      <c r="AC20" s="27">
        <f t="shared" si="18"/>
        <v>-0.16577946768060836</v>
      </c>
      <c r="AD20" s="29">
        <f t="shared" si="19"/>
        <v>-8.089930822444269E-2</v>
      </c>
    </row>
    <row r="21" spans="1:30" x14ac:dyDescent="0.35">
      <c r="A21" s="62" t="s">
        <v>22</v>
      </c>
      <c r="C21" s="70">
        <f t="shared" ref="C21:G21" si="20">ROUND(C20/C$13,3)</f>
        <v>0.18</v>
      </c>
      <c r="D21" s="30">
        <f t="shared" si="20"/>
        <v>0.17599999999999999</v>
      </c>
      <c r="E21" s="30">
        <f t="shared" si="20"/>
        <v>0.16600000000000001</v>
      </c>
      <c r="F21" s="30">
        <f t="shared" si="20"/>
        <v>0.16</v>
      </c>
      <c r="G21" s="71">
        <f t="shared" si="20"/>
        <v>0.17</v>
      </c>
      <c r="H21" s="30"/>
      <c r="I21" s="70">
        <f t="shared" ref="I21:M21" si="21">ROUND(I20/I$13,3)</f>
        <v>0.159</v>
      </c>
      <c r="J21" s="30">
        <f t="shared" si="21"/>
        <v>0.17199999999999999</v>
      </c>
      <c r="K21" s="30">
        <f t="shared" si="21"/>
        <v>0.16800000000000001</v>
      </c>
      <c r="L21" s="30">
        <f t="shared" si="21"/>
        <v>0.16700000000000001</v>
      </c>
      <c r="M21" s="71">
        <f t="shared" si="21"/>
        <v>0.16700000000000001</v>
      </c>
      <c r="N21" s="30"/>
      <c r="O21" s="70">
        <f t="shared" ref="O21:S21" si="22">ROUND(O20/O$13,3)</f>
        <v>0.16900000000000001</v>
      </c>
      <c r="P21" s="30">
        <f t="shared" si="22"/>
        <v>0.16600000000000001</v>
      </c>
      <c r="Q21" s="30">
        <f t="shared" si="22"/>
        <v>0.159</v>
      </c>
      <c r="R21" s="30">
        <f t="shared" si="22"/>
        <v>0.152</v>
      </c>
      <c r="S21" s="71">
        <f t="shared" si="22"/>
        <v>0.16200000000000001</v>
      </c>
      <c r="U21" s="50">
        <f>(O21-L21)*100</f>
        <v>0.20000000000000018</v>
      </c>
      <c r="V21" s="51">
        <f>(P21-O21)*100</f>
        <v>-0.30000000000000027</v>
      </c>
      <c r="W21" s="51">
        <f t="shared" ref="W21:X22" si="23">(Q21-P21)*100</f>
        <v>-0.70000000000000062</v>
      </c>
      <c r="X21" s="52">
        <f t="shared" si="23"/>
        <v>-0.70000000000000062</v>
      </c>
      <c r="Z21" s="50">
        <f t="shared" ref="Z21:Z22" si="24">(O21-I21)*100</f>
        <v>1.0000000000000009</v>
      </c>
      <c r="AA21" s="51">
        <f t="shared" ref="AA21:AC22" si="25">IFERROR((P21-J21)*100,"")</f>
        <v>-0.59999999999999776</v>
      </c>
      <c r="AB21" s="51">
        <f t="shared" si="25"/>
        <v>-0.9000000000000008</v>
      </c>
      <c r="AC21" s="52">
        <f t="shared" si="25"/>
        <v>-1.5000000000000013</v>
      </c>
      <c r="AD21" s="53">
        <f t="shared" ref="AD21:AD22" si="26">(S21-M21)*100</f>
        <v>-0.50000000000000044</v>
      </c>
    </row>
    <row r="22" spans="1:30" x14ac:dyDescent="0.35">
      <c r="A22" s="21" t="s">
        <v>23</v>
      </c>
      <c r="C22" s="72">
        <f t="shared" ref="C22:G22" si="27">ROUND(C20/C$15,3)</f>
        <v>0.246</v>
      </c>
      <c r="D22" s="73">
        <f t="shared" si="27"/>
        <v>0.247</v>
      </c>
      <c r="E22" s="73">
        <f t="shared" si="27"/>
        <v>0.24399999999999999</v>
      </c>
      <c r="F22" s="73">
        <f t="shared" si="27"/>
        <v>0.24399999999999999</v>
      </c>
      <c r="G22" s="74">
        <f t="shared" si="27"/>
        <v>0.245</v>
      </c>
      <c r="H22" s="30"/>
      <c r="I22" s="72">
        <f t="shared" ref="I22:M22" si="28">ROUND(I20/I$15,3)</f>
        <v>0.246</v>
      </c>
      <c r="J22" s="73">
        <f t="shared" si="28"/>
        <v>0.26900000000000002</v>
      </c>
      <c r="K22" s="73">
        <f t="shared" si="28"/>
        <v>0.27</v>
      </c>
      <c r="L22" s="73">
        <f t="shared" si="28"/>
        <v>0.27400000000000002</v>
      </c>
      <c r="M22" s="74">
        <f t="shared" si="28"/>
        <v>0.26400000000000001</v>
      </c>
      <c r="N22" s="30"/>
      <c r="O22" s="72">
        <f t="shared" ref="O22:S22" si="29">ROUND(O20/O$15,3)</f>
        <v>0.27900000000000003</v>
      </c>
      <c r="P22" s="73">
        <f t="shared" si="29"/>
        <v>0.27700000000000002</v>
      </c>
      <c r="Q22" s="73">
        <f t="shared" si="29"/>
        <v>0.27100000000000002</v>
      </c>
      <c r="R22" s="73">
        <f t="shared" si="29"/>
        <v>0.26500000000000001</v>
      </c>
      <c r="S22" s="74">
        <f t="shared" si="29"/>
        <v>0.27300000000000002</v>
      </c>
      <c r="U22" s="58">
        <f>(O22-L22)*100</f>
        <v>0.50000000000000044</v>
      </c>
      <c r="V22" s="59">
        <f>(P22-O22)*100</f>
        <v>-0.20000000000000018</v>
      </c>
      <c r="W22" s="59">
        <f t="shared" si="23"/>
        <v>-0.60000000000000053</v>
      </c>
      <c r="X22" s="60">
        <f t="shared" si="23"/>
        <v>-0.60000000000000053</v>
      </c>
      <c r="Z22" s="58">
        <f t="shared" si="24"/>
        <v>3.3000000000000029</v>
      </c>
      <c r="AA22" s="59">
        <f t="shared" si="25"/>
        <v>0.80000000000000071</v>
      </c>
      <c r="AB22" s="59">
        <f t="shared" si="25"/>
        <v>0.10000000000000009</v>
      </c>
      <c r="AC22" s="60">
        <f t="shared" si="25"/>
        <v>-0.9000000000000008</v>
      </c>
      <c r="AD22" s="61">
        <f t="shared" si="26"/>
        <v>0.9000000000000008</v>
      </c>
    </row>
    <row r="23" spans="1:30" s="2" customFormat="1" x14ac:dyDescent="0.35">
      <c r="A23" s="75" t="s">
        <v>24</v>
      </c>
      <c r="C23" s="76">
        <v>118.9</v>
      </c>
      <c r="D23" s="41">
        <v>119.39999999999999</v>
      </c>
      <c r="E23" s="41">
        <v>123.9</v>
      </c>
      <c r="F23" s="41">
        <v>121.9</v>
      </c>
      <c r="G23" s="77">
        <v>484.09999999999991</v>
      </c>
      <c r="H23" s="41"/>
      <c r="I23" s="76">
        <v>112.1</v>
      </c>
      <c r="J23" s="41">
        <v>98.5</v>
      </c>
      <c r="K23" s="41">
        <v>79.499999999999957</v>
      </c>
      <c r="L23" s="41">
        <v>73.700000000000031</v>
      </c>
      <c r="M23" s="77">
        <v>363.80000000000007</v>
      </c>
      <c r="N23" s="41"/>
      <c r="O23" s="76">
        <v>50.500000000000128</v>
      </c>
      <c r="P23" s="41">
        <v>38.999999999999964</v>
      </c>
      <c r="Q23" s="41">
        <v>45.499999999999972</v>
      </c>
      <c r="R23" s="41">
        <v>48.400000000000006</v>
      </c>
      <c r="S23" s="77">
        <v>183.40000000000003</v>
      </c>
      <c r="U23" s="78">
        <f>O23/L23-1</f>
        <v>-0.31478968792401485</v>
      </c>
      <c r="V23" s="79">
        <f>P23/O23-1</f>
        <v>-0.22772277227723037</v>
      </c>
      <c r="W23" s="79">
        <f t="shared" ref="W23:X23" si="30">Q23/P23-1</f>
        <v>0.16666666666666696</v>
      </c>
      <c r="X23" s="80">
        <f t="shared" si="30"/>
        <v>6.373626373626462E-2</v>
      </c>
      <c r="Z23" s="78">
        <f t="shared" ref="Z23" si="31">O23/I23-1</f>
        <v>-0.54950936663693017</v>
      </c>
      <c r="AA23" s="79">
        <f t="shared" ref="AA23:AC23" si="32">IFERROR(P23/J23-1,"")</f>
        <v>-0.60406091370558412</v>
      </c>
      <c r="AB23" s="79">
        <f t="shared" si="32"/>
        <v>-0.42767295597484278</v>
      </c>
      <c r="AC23" s="79">
        <f t="shared" si="32"/>
        <v>-0.34328358208955245</v>
      </c>
      <c r="AD23" s="81">
        <f t="shared" ref="AD23" si="33">S23/M23-1</f>
        <v>-0.49587685541506321</v>
      </c>
    </row>
    <row r="24" spans="1:30" x14ac:dyDescent="0.35">
      <c r="A24" s="54" t="s">
        <v>25</v>
      </c>
      <c r="C24" s="82">
        <v>0.16379666620746661</v>
      </c>
      <c r="D24" s="83">
        <v>0.16052702339338534</v>
      </c>
      <c r="E24" s="83">
        <v>0.16249180327868856</v>
      </c>
      <c r="F24" s="83">
        <v>0.15682490672841895</v>
      </c>
      <c r="G24" s="57">
        <v>0.16085728526333282</v>
      </c>
      <c r="H24" s="49"/>
      <c r="I24" s="82">
        <v>0.14455190199871051</v>
      </c>
      <c r="J24" s="83">
        <v>0.12755762755762753</v>
      </c>
      <c r="K24" s="83">
        <v>0.10093956323006606</v>
      </c>
      <c r="L24" s="83">
        <v>9.3646759847522215E-2</v>
      </c>
      <c r="M24" s="57">
        <v>0.11651667040322837</v>
      </c>
      <c r="N24" s="49"/>
      <c r="O24" s="82">
        <v>6.6561223144853035E-2</v>
      </c>
      <c r="P24" s="83">
        <v>5.2257805172182772E-2</v>
      </c>
      <c r="Q24" s="83">
        <v>6.2124522119060666E-2</v>
      </c>
      <c r="R24" s="83">
        <v>6.7250243156870879E-2</v>
      </c>
      <c r="S24" s="57">
        <v>6.2020222515302155E-2</v>
      </c>
      <c r="U24" s="58">
        <f>(O24-L24)*100</f>
        <v>-2.7085536702669182</v>
      </c>
      <c r="V24" s="59">
        <f>(P24-O24)*100</f>
        <v>-1.4303417972670263</v>
      </c>
      <c r="W24" s="59">
        <f t="shared" ref="W24:X25" si="34">(Q24-P24)*100</f>
        <v>0.98667169468778937</v>
      </c>
      <c r="X24" s="60">
        <f t="shared" si="34"/>
        <v>0.51257210378102136</v>
      </c>
      <c r="Z24" s="58">
        <f t="shared" ref="Z24:Z25" si="35">(O24-I24)*100</f>
        <v>-7.7990678853857478</v>
      </c>
      <c r="AA24" s="59">
        <f t="shared" ref="AA24:AC25" si="36">IFERROR((P24-J24)*100,"")</f>
        <v>-7.5299822385444761</v>
      </c>
      <c r="AB24" s="59">
        <f t="shared" si="36"/>
        <v>-3.8815041111005395</v>
      </c>
      <c r="AC24" s="60">
        <f t="shared" si="36"/>
        <v>-2.6396516690651337</v>
      </c>
      <c r="AD24" s="61">
        <f t="shared" ref="AD24:AD25" si="37">(S24-M24)*100</f>
        <v>-5.4496447887926216</v>
      </c>
    </row>
    <row r="25" spans="1:30" x14ac:dyDescent="0.35">
      <c r="A25" s="15" t="s">
        <v>26</v>
      </c>
      <c r="C25" s="84">
        <f t="shared" ref="C25:G25" si="38">ROUND(C23/C$15,3)</f>
        <v>0.224</v>
      </c>
      <c r="D25" s="49">
        <f t="shared" si="38"/>
        <v>0.22600000000000001</v>
      </c>
      <c r="E25" s="49">
        <f t="shared" si="38"/>
        <v>0.23899999999999999</v>
      </c>
      <c r="F25" s="49">
        <f t="shared" si="38"/>
        <v>0.23899999999999999</v>
      </c>
      <c r="G25" s="48">
        <f t="shared" si="38"/>
        <v>0.23200000000000001</v>
      </c>
      <c r="H25" s="49"/>
      <c r="I25" s="84">
        <f t="shared" ref="I25:M25" si="39">ROUND(I23/I$15,3)</f>
        <v>0.223</v>
      </c>
      <c r="J25" s="49">
        <f t="shared" si="39"/>
        <v>0.19900000000000001</v>
      </c>
      <c r="K25" s="49">
        <f t="shared" si="39"/>
        <v>0.16200000000000001</v>
      </c>
      <c r="L25" s="49">
        <f t="shared" si="39"/>
        <v>0.153</v>
      </c>
      <c r="M25" s="48">
        <f t="shared" si="39"/>
        <v>0.185</v>
      </c>
      <c r="N25" s="49"/>
      <c r="O25" s="84">
        <f t="shared" ref="O25:S25" si="40">ROUND(O23/O$15,3)</f>
        <v>0.11</v>
      </c>
      <c r="P25" s="49">
        <f t="shared" si="40"/>
        <v>8.6999999999999994E-2</v>
      </c>
      <c r="Q25" s="49">
        <f t="shared" si="40"/>
        <v>0.106</v>
      </c>
      <c r="R25" s="49">
        <f t="shared" si="40"/>
        <v>0.11700000000000001</v>
      </c>
      <c r="S25" s="48">
        <f t="shared" si="40"/>
        <v>0.105</v>
      </c>
      <c r="U25" s="50">
        <f>(O25-L25)*100</f>
        <v>-4.3</v>
      </c>
      <c r="V25" s="51">
        <f>(P25-O25)*100</f>
        <v>-2.3000000000000007</v>
      </c>
      <c r="W25" s="51">
        <f t="shared" si="34"/>
        <v>1.9000000000000004</v>
      </c>
      <c r="X25" s="52">
        <f t="shared" si="34"/>
        <v>1.100000000000001</v>
      </c>
      <c r="Z25" s="50">
        <f t="shared" si="35"/>
        <v>-11.3</v>
      </c>
      <c r="AA25" s="51">
        <f t="shared" si="36"/>
        <v>-11.200000000000001</v>
      </c>
      <c r="AB25" s="51">
        <f t="shared" si="36"/>
        <v>-5.6000000000000005</v>
      </c>
      <c r="AC25" s="52">
        <f t="shared" si="36"/>
        <v>-3.5999999999999992</v>
      </c>
      <c r="AD25" s="53">
        <f t="shared" si="37"/>
        <v>-8</v>
      </c>
    </row>
    <row r="26" spans="1:30" ht="6" customHeight="1" x14ac:dyDescent="0.35">
      <c r="A26" s="15"/>
      <c r="C26" s="84"/>
      <c r="D26" s="49"/>
      <c r="E26" s="49"/>
      <c r="F26" s="49"/>
      <c r="G26" s="48"/>
      <c r="H26" s="49"/>
      <c r="I26" s="84"/>
      <c r="J26" s="49"/>
      <c r="K26" s="49"/>
      <c r="L26" s="49"/>
      <c r="M26" s="48"/>
      <c r="N26" s="49"/>
      <c r="O26" s="84"/>
      <c r="P26" s="49"/>
      <c r="Q26" s="49"/>
      <c r="R26" s="49"/>
      <c r="S26" s="48"/>
      <c r="U26" s="84"/>
      <c r="V26" s="49"/>
      <c r="W26" s="49"/>
      <c r="X26" s="85"/>
      <c r="Z26" s="84"/>
      <c r="AA26" s="49"/>
      <c r="AB26" s="49"/>
      <c r="AC26" s="49"/>
      <c r="AD26" s="48"/>
    </row>
    <row r="27" spans="1:30" ht="16.5" x14ac:dyDescent="0.35">
      <c r="A27" s="21" t="s">
        <v>27</v>
      </c>
      <c r="C27" s="22">
        <v>52.6</v>
      </c>
      <c r="D27" s="23">
        <v>50.5</v>
      </c>
      <c r="E27" s="23">
        <v>51.5</v>
      </c>
      <c r="F27" s="23">
        <v>50.5</v>
      </c>
      <c r="G27" s="24">
        <v>205.1</v>
      </c>
      <c r="H27" s="25"/>
      <c r="I27" s="22">
        <v>50.1</v>
      </c>
      <c r="J27" s="23">
        <v>50.499999999999993</v>
      </c>
      <c r="K27" s="23">
        <v>52.3</v>
      </c>
      <c r="L27" s="23">
        <v>55.600000000000023</v>
      </c>
      <c r="M27" s="24">
        <v>208.5</v>
      </c>
      <c r="N27" s="25"/>
      <c r="O27" s="22">
        <v>56.9</v>
      </c>
      <c r="P27" s="23">
        <v>57.300000000000004</v>
      </c>
      <c r="Q27" s="23">
        <v>56.499999999999986</v>
      </c>
      <c r="R27" s="23">
        <v>56.900000000000006</v>
      </c>
      <c r="S27" s="24">
        <v>227.6</v>
      </c>
      <c r="U27" s="26">
        <f>O27/L27-1</f>
        <v>2.338129496402841E-2</v>
      </c>
      <c r="V27" s="27">
        <f>P27/O27-1</f>
        <v>7.0298769771530711E-3</v>
      </c>
      <c r="W27" s="27">
        <f t="shared" ref="W27:X28" si="41">Q27/P27-1</f>
        <v>-1.3961605584642545E-2</v>
      </c>
      <c r="X27" s="28">
        <f t="shared" si="41"/>
        <v>7.0796460176993925E-3</v>
      </c>
      <c r="Z27" s="26">
        <f>O27/I27-1</f>
        <v>0.13572854291417169</v>
      </c>
      <c r="AA27" s="27">
        <f t="shared" ref="AA27:AC28" si="42">IFERROR(P27/J27-1,"")</f>
        <v>0.134653465346535</v>
      </c>
      <c r="AB27" s="27">
        <f t="shared" si="42"/>
        <v>8.0305927342255945E-2</v>
      </c>
      <c r="AC27" s="27">
        <f t="shared" si="42"/>
        <v>2.338129496402841E-2</v>
      </c>
      <c r="AD27" s="29">
        <f t="shared" ref="AD27:AD28" si="43">S27/M27-1</f>
        <v>9.1606714628297281E-2</v>
      </c>
    </row>
    <row r="28" spans="1:30" s="2" customFormat="1" x14ac:dyDescent="0.35">
      <c r="A28" s="75" t="s">
        <v>28</v>
      </c>
      <c r="C28" s="86">
        <f>ROUND(C23-C27,1)</f>
        <v>66.3</v>
      </c>
      <c r="D28" s="87">
        <f t="shared" ref="D28:G28" si="44">ROUND(D23-D27,1)</f>
        <v>68.900000000000006</v>
      </c>
      <c r="E28" s="87">
        <f t="shared" si="44"/>
        <v>72.400000000000006</v>
      </c>
      <c r="F28" s="87">
        <f t="shared" si="44"/>
        <v>71.400000000000006</v>
      </c>
      <c r="G28" s="88">
        <f t="shared" si="44"/>
        <v>279</v>
      </c>
      <c r="H28" s="87"/>
      <c r="I28" s="86">
        <f t="shared" ref="I28:M28" si="45">ROUND(I23-I27,1)</f>
        <v>62</v>
      </c>
      <c r="J28" s="87">
        <f t="shared" si="45"/>
        <v>48</v>
      </c>
      <c r="K28" s="87">
        <f t="shared" si="45"/>
        <v>27.2</v>
      </c>
      <c r="L28" s="87">
        <f t="shared" si="45"/>
        <v>18.100000000000001</v>
      </c>
      <c r="M28" s="88">
        <f t="shared" si="45"/>
        <v>155.30000000000001</v>
      </c>
      <c r="N28" s="87"/>
      <c r="O28" s="86">
        <f t="shared" ref="O28:S28" si="46">ROUND(O23-O27,1)</f>
        <v>-6.4</v>
      </c>
      <c r="P28" s="87">
        <f t="shared" si="46"/>
        <v>-18.3</v>
      </c>
      <c r="Q28" s="87">
        <f t="shared" si="46"/>
        <v>-11</v>
      </c>
      <c r="R28" s="87">
        <f t="shared" si="46"/>
        <v>-8.5</v>
      </c>
      <c r="S28" s="88">
        <f t="shared" si="46"/>
        <v>-44.2</v>
      </c>
      <c r="U28" s="78">
        <f>O28/L28-1</f>
        <v>-1.3535911602209945</v>
      </c>
      <c r="V28" s="79">
        <f>P28/O28-1</f>
        <v>1.859375</v>
      </c>
      <c r="W28" s="79">
        <f t="shared" si="41"/>
        <v>-0.39890710382513661</v>
      </c>
      <c r="X28" s="80">
        <f t="shared" si="41"/>
        <v>-0.22727272727272729</v>
      </c>
      <c r="Z28" s="78">
        <f t="shared" ref="Z28" si="47">O28/I28-1</f>
        <v>-1.1032258064516129</v>
      </c>
      <c r="AA28" s="79">
        <f t="shared" si="42"/>
        <v>-1.3812500000000001</v>
      </c>
      <c r="AB28" s="79">
        <f t="shared" si="42"/>
        <v>-1.4044117647058822</v>
      </c>
      <c r="AC28" s="79">
        <f t="shared" si="42"/>
        <v>-1.4696132596685083</v>
      </c>
      <c r="AD28" s="81">
        <f t="shared" si="43"/>
        <v>-1.2846104314230522</v>
      </c>
    </row>
    <row r="29" spans="1:30" x14ac:dyDescent="0.35">
      <c r="A29" s="21" t="s">
        <v>29</v>
      </c>
      <c r="C29" s="89">
        <v>0.26</v>
      </c>
      <c r="D29" s="90">
        <v>0.26</v>
      </c>
      <c r="E29" s="90">
        <v>0.26</v>
      </c>
      <c r="F29" s="90">
        <v>0.26</v>
      </c>
      <c r="G29" s="91">
        <v>0.26</v>
      </c>
      <c r="H29" s="92"/>
      <c r="I29" s="89">
        <v>0.26</v>
      </c>
      <c r="J29" s="90">
        <v>0.26</v>
      </c>
      <c r="K29" s="90">
        <v>0.26</v>
      </c>
      <c r="L29" s="90">
        <v>0.26</v>
      </c>
      <c r="M29" s="91">
        <v>0.26</v>
      </c>
      <c r="N29" s="92"/>
      <c r="O29" s="89">
        <v>0.26</v>
      </c>
      <c r="P29" s="90">
        <v>0.26</v>
      </c>
      <c r="Q29" s="90">
        <v>0.26</v>
      </c>
      <c r="R29" s="90">
        <v>0.26</v>
      </c>
      <c r="S29" s="91">
        <v>0.26</v>
      </c>
      <c r="U29" s="58">
        <f>(O29-L29)*100</f>
        <v>0</v>
      </c>
      <c r="V29" s="59">
        <f>(P29-O29)*100</f>
        <v>0</v>
      </c>
      <c r="W29" s="59">
        <f t="shared" ref="W29:X29" si="48">(Q29-P29)*100</f>
        <v>0</v>
      </c>
      <c r="X29" s="60">
        <f t="shared" si="48"/>
        <v>0</v>
      </c>
      <c r="Z29" s="58">
        <f t="shared" ref="Z29" si="49">(O29-I29)*100</f>
        <v>0</v>
      </c>
      <c r="AA29" s="59">
        <f t="shared" ref="AA29:AC29" si="50">IFERROR((P29-J29)*100,"")</f>
        <v>0</v>
      </c>
      <c r="AB29" s="59">
        <f t="shared" si="50"/>
        <v>0</v>
      </c>
      <c r="AC29" s="60">
        <f t="shared" si="50"/>
        <v>0</v>
      </c>
      <c r="AD29" s="61">
        <f t="shared" ref="AD29" si="51">(S29-M29)*100</f>
        <v>0</v>
      </c>
    </row>
    <row r="30" spans="1:30" x14ac:dyDescent="0.35">
      <c r="A30" s="62" t="s">
        <v>30</v>
      </c>
      <c r="C30" s="31">
        <f>ROUND(C28*C29,1)</f>
        <v>17.2</v>
      </c>
      <c r="D30" s="25">
        <f>ROUND(D28*D29,1)+0.1</f>
        <v>18</v>
      </c>
      <c r="E30" s="25">
        <f t="shared" ref="E30" si="52">ROUND(E28*E29,1)</f>
        <v>18.8</v>
      </c>
      <c r="F30" s="25">
        <f>ROUND(F28*F29,1)-0.1</f>
        <v>18.5</v>
      </c>
      <c r="G30" s="32">
        <f>SUM(C30:F30)</f>
        <v>72.5</v>
      </c>
      <c r="H30" s="25"/>
      <c r="I30" s="31">
        <f t="shared" ref="I30:J30" si="53">ROUND(I28*I29,1)</f>
        <v>16.100000000000001</v>
      </c>
      <c r="J30" s="25">
        <f t="shared" si="53"/>
        <v>12.5</v>
      </c>
      <c r="K30" s="25">
        <f>ROUND(K28*K29,1)+0.1</f>
        <v>7.1999999999999993</v>
      </c>
      <c r="L30" s="25">
        <f>ROUND(L28*L29,1)-0.1</f>
        <v>4.6000000000000005</v>
      </c>
      <c r="M30" s="32">
        <f>SUM(I30:L30)</f>
        <v>40.4</v>
      </c>
      <c r="N30" s="25"/>
      <c r="O30" s="31">
        <f t="shared" ref="O30:Q30" si="54">ROUND(O28*O29,1)</f>
        <v>-1.7</v>
      </c>
      <c r="P30" s="25">
        <f t="shared" si="54"/>
        <v>-4.8</v>
      </c>
      <c r="Q30" s="25">
        <f t="shared" si="54"/>
        <v>-2.9</v>
      </c>
      <c r="R30" s="25">
        <f>ROUND(R28*R29,1)+0.1</f>
        <v>-2.1</v>
      </c>
      <c r="S30" s="32">
        <f>SUM(O30:R30)</f>
        <v>-11.5</v>
      </c>
      <c r="U30" s="33">
        <f>O30/L30-1</f>
        <v>-1.3695652173913042</v>
      </c>
      <c r="V30" s="34">
        <f>P30/O30-1</f>
        <v>1.8235294117647061</v>
      </c>
      <c r="W30" s="34">
        <f t="shared" ref="W30:X31" si="55">Q30/P30-1</f>
        <v>-0.39583333333333337</v>
      </c>
      <c r="X30" s="35">
        <f t="shared" si="55"/>
        <v>-0.27586206896551724</v>
      </c>
      <c r="Z30" s="33">
        <f>O30/I30-1</f>
        <v>-1.1055900621118013</v>
      </c>
      <c r="AA30" s="34">
        <f t="shared" ref="AA30:AC31" si="56">IFERROR(P30/J30-1,"")</f>
        <v>-1.3839999999999999</v>
      </c>
      <c r="AB30" s="34">
        <f t="shared" si="56"/>
        <v>-1.4027777777777777</v>
      </c>
      <c r="AC30" s="34">
        <f t="shared" si="56"/>
        <v>-1.4565217391304348</v>
      </c>
      <c r="AD30" s="36">
        <f t="shared" ref="AD30:AD31" si="57">S30/M30-1</f>
        <v>-1.2846534653465347</v>
      </c>
    </row>
    <row r="31" spans="1:30" s="2" customFormat="1" x14ac:dyDescent="0.35">
      <c r="A31" s="37" t="s">
        <v>32</v>
      </c>
      <c r="C31" s="93">
        <v>49.1</v>
      </c>
      <c r="D31" s="94">
        <v>50.899999999999991</v>
      </c>
      <c r="E31" s="94">
        <v>53.600000000000009</v>
      </c>
      <c r="F31" s="94">
        <v>52.9</v>
      </c>
      <c r="G31" s="95">
        <v>206.49999999999994</v>
      </c>
      <c r="H31" s="87"/>
      <c r="I31" s="93">
        <v>45.900000000000006</v>
      </c>
      <c r="J31" s="94">
        <v>35.500000000000014</v>
      </c>
      <c r="K31" s="94">
        <v>19.999999999999957</v>
      </c>
      <c r="L31" s="94">
        <v>13.5</v>
      </c>
      <c r="M31" s="95">
        <v>114.90000000000003</v>
      </c>
      <c r="N31" s="87"/>
      <c r="O31" s="93">
        <v>-4.6999999999998714</v>
      </c>
      <c r="P31" s="94">
        <v>-13.500000000000044</v>
      </c>
      <c r="Q31" s="94">
        <v>-8.1000000000000139</v>
      </c>
      <c r="R31" s="94">
        <v>-6.4</v>
      </c>
      <c r="S31" s="95">
        <v>-32.699999999999967</v>
      </c>
      <c r="U31" s="42">
        <f>O31/L31-1</f>
        <v>-1.3481481481481385</v>
      </c>
      <c r="V31" s="43">
        <f>P31/O31-1</f>
        <v>1.8723404255320029</v>
      </c>
      <c r="W31" s="43">
        <f t="shared" si="55"/>
        <v>-0.40000000000000091</v>
      </c>
      <c r="X31" s="44">
        <f t="shared" si="55"/>
        <v>-0.20987654320987781</v>
      </c>
      <c r="Z31" s="42">
        <f t="shared" ref="Z31" si="58">O31/I31-1</f>
        <v>-1.1023965141612173</v>
      </c>
      <c r="AA31" s="43">
        <f t="shared" si="56"/>
        <v>-1.3802816901408461</v>
      </c>
      <c r="AB31" s="43">
        <f t="shared" si="56"/>
        <v>-1.4050000000000016</v>
      </c>
      <c r="AC31" s="43">
        <f t="shared" si="56"/>
        <v>-1.4740740740740741</v>
      </c>
      <c r="AD31" s="45">
        <f t="shared" si="57"/>
        <v>-1.2845953002610964</v>
      </c>
    </row>
    <row r="32" spans="1:30" s="2" customFormat="1" ht="6.65" customHeight="1" x14ac:dyDescent="0.35">
      <c r="A32" s="75"/>
      <c r="C32" s="86"/>
      <c r="D32" s="87"/>
      <c r="E32" s="87"/>
      <c r="F32" s="87"/>
      <c r="G32" s="88"/>
      <c r="H32" s="87"/>
      <c r="I32" s="86"/>
      <c r="J32" s="87"/>
      <c r="K32" s="87"/>
      <c r="L32" s="87"/>
      <c r="M32" s="88"/>
      <c r="N32" s="87"/>
      <c r="O32" s="86"/>
      <c r="P32" s="87"/>
      <c r="Q32" s="87"/>
      <c r="R32" s="87"/>
      <c r="S32" s="88"/>
      <c r="U32" s="86"/>
      <c r="V32" s="87"/>
      <c r="W32" s="87"/>
      <c r="X32" s="96"/>
      <c r="Z32" s="86"/>
      <c r="AA32" s="87"/>
      <c r="AB32" s="87"/>
      <c r="AC32" s="87"/>
      <c r="AD32" s="88"/>
    </row>
    <row r="33" spans="1:30" x14ac:dyDescent="0.35">
      <c r="A33" s="15" t="s">
        <v>33</v>
      </c>
      <c r="C33" s="63">
        <v>211.1</v>
      </c>
      <c r="D33" s="64">
        <v>213.3</v>
      </c>
      <c r="E33" s="64">
        <v>211.9</v>
      </c>
      <c r="F33" s="64">
        <v>212.4</v>
      </c>
      <c r="G33" s="65">
        <v>212.2</v>
      </c>
      <c r="H33" s="64"/>
      <c r="I33" s="63">
        <v>212.4</v>
      </c>
      <c r="J33" s="64">
        <v>209.9</v>
      </c>
      <c r="K33" s="64">
        <v>211</v>
      </c>
      <c r="L33" s="64">
        <v>211.9</v>
      </c>
      <c r="M33" s="65">
        <v>212.5</v>
      </c>
      <c r="N33" s="64"/>
      <c r="O33" s="63">
        <v>214.29999999999998</v>
      </c>
      <c r="P33" s="64">
        <v>216.29999999999998</v>
      </c>
      <c r="Q33" s="64">
        <v>222.4</v>
      </c>
      <c r="R33" s="64">
        <v>219.6</v>
      </c>
      <c r="S33" s="66">
        <v>218.4</v>
      </c>
      <c r="U33" s="33">
        <f>O33/L33-1</f>
        <v>1.1326097215667685E-2</v>
      </c>
      <c r="V33" s="34">
        <f>P33/O33-1</f>
        <v>9.3327111525898232E-3</v>
      </c>
      <c r="W33" s="34">
        <f t="shared" ref="W33:X34" si="59">Q33/P33-1</f>
        <v>2.8201571890892341E-2</v>
      </c>
      <c r="X33" s="35">
        <f t="shared" si="59"/>
        <v>-1.258992805755399E-2</v>
      </c>
      <c r="Z33" s="33">
        <f>O33/I33-1</f>
        <v>8.9453860640300586E-3</v>
      </c>
      <c r="AA33" s="34">
        <f t="shared" ref="AA33:AC34" si="60">IFERROR(P33/J33-1,"")</f>
        <v>3.0490709861838772E-2</v>
      </c>
      <c r="AB33" s="34">
        <f t="shared" si="60"/>
        <v>5.4028436018957349E-2</v>
      </c>
      <c r="AC33" s="34">
        <f t="shared" si="60"/>
        <v>3.6337895233600648E-2</v>
      </c>
      <c r="AD33" s="36">
        <f t="shared" ref="AD33:AD34" si="61">S33/M33-1</f>
        <v>2.7764705882352914E-2</v>
      </c>
    </row>
    <row r="34" spans="1:30" x14ac:dyDescent="0.35">
      <c r="A34" s="54" t="s">
        <v>34</v>
      </c>
      <c r="C34" s="97">
        <v>0.23</v>
      </c>
      <c r="D34" s="98">
        <v>0.24</v>
      </c>
      <c r="E34" s="98">
        <v>0.24999999999999997</v>
      </c>
      <c r="F34" s="98">
        <v>0.25</v>
      </c>
      <c r="G34" s="99">
        <v>0.97</v>
      </c>
      <c r="H34" s="100"/>
      <c r="I34" s="97">
        <v>0.22000000000000003</v>
      </c>
      <c r="J34" s="98">
        <v>0.16999999999999998</v>
      </c>
      <c r="K34" s="98">
        <v>9.9999999999999853E-2</v>
      </c>
      <c r="L34" s="98">
        <v>6.000000000000006E-2</v>
      </c>
      <c r="M34" s="99">
        <v>0.53999999999999959</v>
      </c>
      <c r="N34" s="100"/>
      <c r="O34" s="97">
        <v>-2.0000000000000018E-2</v>
      </c>
      <c r="P34" s="98">
        <v>-6.0000000000000005E-2</v>
      </c>
      <c r="Q34" s="98">
        <v>-4.0000000000000036E-2</v>
      </c>
      <c r="R34" s="98">
        <v>-0.03</v>
      </c>
      <c r="S34" s="99">
        <v>-0.14999999999999991</v>
      </c>
      <c r="U34" s="26">
        <f>O34/L34-1</f>
        <v>-1.3333333333333333</v>
      </c>
      <c r="V34" s="27">
        <f>P34/O34-1</f>
        <v>1.9999999999999978</v>
      </c>
      <c r="W34" s="27">
        <f t="shared" si="59"/>
        <v>-0.33333333333333282</v>
      </c>
      <c r="X34" s="28">
        <f t="shared" si="59"/>
        <v>-0.25000000000000067</v>
      </c>
      <c r="Z34" s="26">
        <f t="shared" ref="Z34" si="62">O34/I34-1</f>
        <v>-1.0909090909090911</v>
      </c>
      <c r="AA34" s="27">
        <f>IFERROR(P34/J34-1,"")</f>
        <v>-1.3529411764705883</v>
      </c>
      <c r="AB34" s="27">
        <f t="shared" si="60"/>
        <v>-1.400000000000001</v>
      </c>
      <c r="AC34" s="27">
        <f t="shared" si="60"/>
        <v>-1.4999999999999996</v>
      </c>
      <c r="AD34" s="29">
        <f t="shared" si="61"/>
        <v>-1.2777777777777779</v>
      </c>
    </row>
    <row r="35" spans="1:30" ht="6.65" customHeight="1" x14ac:dyDescent="0.35">
      <c r="A35" s="15"/>
      <c r="C35" s="101"/>
      <c r="D35" s="102"/>
      <c r="E35" s="102"/>
      <c r="F35" s="102"/>
      <c r="G35" s="103"/>
      <c r="H35" s="102"/>
      <c r="I35" s="101"/>
      <c r="J35" s="102"/>
      <c r="K35" s="102"/>
      <c r="L35" s="102"/>
      <c r="M35" s="103"/>
      <c r="N35" s="102"/>
      <c r="O35" s="101"/>
      <c r="P35" s="102"/>
      <c r="Q35" s="102"/>
      <c r="R35" s="102"/>
      <c r="S35" s="103"/>
      <c r="U35" s="101"/>
      <c r="V35" s="102"/>
      <c r="W35" s="102"/>
      <c r="X35" s="104"/>
      <c r="Z35" s="101"/>
      <c r="AA35" s="102"/>
      <c r="AB35" s="102"/>
      <c r="AC35" s="102"/>
      <c r="AD35" s="103"/>
    </row>
    <row r="36" spans="1:30" s="2" customFormat="1" x14ac:dyDescent="0.35">
      <c r="A36" s="62" t="s">
        <v>35</v>
      </c>
      <c r="B36"/>
      <c r="C36" s="105">
        <v>61.3</v>
      </c>
      <c r="D36" s="106">
        <v>59.9</v>
      </c>
      <c r="E36" s="106">
        <v>59.2</v>
      </c>
      <c r="F36" s="106">
        <v>61.3</v>
      </c>
      <c r="G36" s="107">
        <v>241.7</v>
      </c>
      <c r="H36" s="106"/>
      <c r="I36" s="105">
        <v>59.2</v>
      </c>
      <c r="J36" s="106">
        <v>55.899999999999991</v>
      </c>
      <c r="K36" s="106">
        <v>54.6</v>
      </c>
      <c r="L36" s="106">
        <v>51</v>
      </c>
      <c r="M36" s="107">
        <v>220.7</v>
      </c>
      <c r="N36" s="106"/>
      <c r="O36" s="105">
        <v>52.7</v>
      </c>
      <c r="P36" s="106">
        <v>54.5</v>
      </c>
      <c r="Q36" s="106">
        <v>50.399999999999991</v>
      </c>
      <c r="R36" s="106">
        <v>47.800000000000011</v>
      </c>
      <c r="S36" s="107">
        <v>205.4</v>
      </c>
      <c r="U36" s="33">
        <f>O36/L36-1</f>
        <v>3.3333333333333437E-2</v>
      </c>
      <c r="V36" s="34">
        <f>P36/O36-1</f>
        <v>3.4155597722960174E-2</v>
      </c>
      <c r="W36" s="34">
        <f t="shared" ref="W36:X37" si="63">Q36/P36-1</f>
        <v>-7.5229357798165308E-2</v>
      </c>
      <c r="X36" s="35">
        <f t="shared" si="63"/>
        <v>-5.1587301587301182E-2</v>
      </c>
      <c r="Z36" s="33">
        <f t="shared" ref="Z36:Z37" si="64">O36/I36-1</f>
        <v>-0.10979729729729726</v>
      </c>
      <c r="AA36" s="34">
        <f t="shared" ref="AA36:AC37" si="65">IFERROR(P36/J36-1,"")</f>
        <v>-2.5044722719141155E-2</v>
      </c>
      <c r="AB36" s="34">
        <f t="shared" si="65"/>
        <v>-7.6923076923077094E-2</v>
      </c>
      <c r="AC36" s="34">
        <f t="shared" si="65"/>
        <v>-6.2745098039215463E-2</v>
      </c>
      <c r="AD36" s="36">
        <f t="shared" ref="AD36:AD37" si="66">S36/M36-1</f>
        <v>-6.9324875396465702E-2</v>
      </c>
    </row>
    <row r="37" spans="1:30" s="2" customFormat="1" x14ac:dyDescent="0.35">
      <c r="A37" s="37" t="s">
        <v>37</v>
      </c>
      <c r="C37" s="38">
        <v>180.2</v>
      </c>
      <c r="D37" s="39">
        <v>179.29999999999998</v>
      </c>
      <c r="E37" s="39">
        <v>183.10000000000002</v>
      </c>
      <c r="F37" s="39">
        <v>183.2</v>
      </c>
      <c r="G37" s="40">
        <v>725.8</v>
      </c>
      <c r="H37" s="41"/>
      <c r="I37" s="38">
        <v>171.3</v>
      </c>
      <c r="J37" s="39">
        <v>154.39999999999998</v>
      </c>
      <c r="K37" s="39">
        <v>134.09999999999997</v>
      </c>
      <c r="L37" s="39">
        <v>124.70000000000003</v>
      </c>
      <c r="M37" s="40">
        <v>584.5</v>
      </c>
      <c r="N37" s="41"/>
      <c r="O37" s="38">
        <v>103.20000000000013</v>
      </c>
      <c r="P37" s="39">
        <v>93.499999999999972</v>
      </c>
      <c r="Q37" s="39">
        <v>95.899999999999963</v>
      </c>
      <c r="R37" s="39">
        <v>96.200000000000017</v>
      </c>
      <c r="S37" s="40">
        <v>388.80000000000007</v>
      </c>
      <c r="U37" s="42">
        <f>O37/L37-1</f>
        <v>-0.1724137931034474</v>
      </c>
      <c r="V37" s="43">
        <f>P37/O37-1</f>
        <v>-9.3992248062016892E-2</v>
      </c>
      <c r="W37" s="43">
        <f t="shared" si="63"/>
        <v>2.5668449197860932E-2</v>
      </c>
      <c r="X37" s="44">
        <f t="shared" si="63"/>
        <v>3.1282586027117087E-3</v>
      </c>
      <c r="Z37" s="42">
        <f t="shared" si="64"/>
        <v>-0.3975481611208399</v>
      </c>
      <c r="AA37" s="43">
        <f t="shared" si="65"/>
        <v>-0.39443005181347157</v>
      </c>
      <c r="AB37" s="43">
        <f t="shared" si="65"/>
        <v>-0.28486204325130504</v>
      </c>
      <c r="AC37" s="43">
        <f t="shared" si="65"/>
        <v>-0.22854851643945473</v>
      </c>
      <c r="AD37" s="45">
        <f t="shared" si="66"/>
        <v>-0.33481608212147118</v>
      </c>
    </row>
    <row r="38" spans="1:30" x14ac:dyDescent="0.35">
      <c r="A38" s="15" t="s">
        <v>38</v>
      </c>
      <c r="C38" s="70">
        <f t="shared" ref="C38:G38" si="67">ROUND(C37/C$13,3)</f>
        <v>0.248</v>
      </c>
      <c r="D38" s="30">
        <f t="shared" si="67"/>
        <v>0.24099999999999999</v>
      </c>
      <c r="E38" s="30">
        <f t="shared" si="67"/>
        <v>0.24</v>
      </c>
      <c r="F38" s="30">
        <f t="shared" si="67"/>
        <v>0.23599999999999999</v>
      </c>
      <c r="G38" s="71">
        <f t="shared" si="67"/>
        <v>0.24099999999999999</v>
      </c>
      <c r="H38" s="30"/>
      <c r="I38" s="70">
        <f t="shared" ref="I38:M38" si="68">ROUND(I37/I$13,3)</f>
        <v>0.221</v>
      </c>
      <c r="J38" s="30">
        <f t="shared" si="68"/>
        <v>0.2</v>
      </c>
      <c r="K38" s="30">
        <f t="shared" si="68"/>
        <v>0.17</v>
      </c>
      <c r="L38" s="30">
        <f t="shared" si="68"/>
        <v>0.158</v>
      </c>
      <c r="M38" s="71">
        <f t="shared" si="68"/>
        <v>0.187</v>
      </c>
      <c r="N38" s="30"/>
      <c r="O38" s="70">
        <f t="shared" ref="O38:S38" si="69">ROUND(O37/O$13,3)</f>
        <v>0.13600000000000001</v>
      </c>
      <c r="P38" s="30">
        <f t="shared" si="69"/>
        <v>0.125</v>
      </c>
      <c r="Q38" s="30">
        <f t="shared" si="69"/>
        <v>0.13100000000000001</v>
      </c>
      <c r="R38" s="30">
        <f t="shared" si="69"/>
        <v>0.13400000000000001</v>
      </c>
      <c r="S38" s="71">
        <f t="shared" si="69"/>
        <v>0.13100000000000001</v>
      </c>
      <c r="U38" s="50">
        <f>(O38-L38)*100</f>
        <v>-2.1999999999999993</v>
      </c>
      <c r="V38" s="51">
        <f>(P38-O38)*100</f>
        <v>-1.100000000000001</v>
      </c>
      <c r="W38" s="51">
        <f t="shared" ref="W38:X39" si="70">(Q38-P38)*100</f>
        <v>0.60000000000000053</v>
      </c>
      <c r="X38" s="52">
        <f t="shared" si="70"/>
        <v>0.30000000000000027</v>
      </c>
      <c r="Z38" s="50">
        <f t="shared" ref="Z38:Z39" si="71">(O38-I38)*100</f>
        <v>-8.5</v>
      </c>
      <c r="AA38" s="51">
        <f t="shared" ref="AA38:AC39" si="72">IFERROR((P38-J38)*100,"")</f>
        <v>-7.5000000000000009</v>
      </c>
      <c r="AB38" s="51">
        <f t="shared" si="72"/>
        <v>-3.9000000000000008</v>
      </c>
      <c r="AC38" s="52">
        <f t="shared" si="72"/>
        <v>-2.3999999999999995</v>
      </c>
      <c r="AD38" s="53">
        <f t="shared" ref="AD38:AD39" si="73">(S38-M38)*100</f>
        <v>-5.6</v>
      </c>
    </row>
    <row r="39" spans="1:30" x14ac:dyDescent="0.35">
      <c r="A39" s="108" t="s">
        <v>39</v>
      </c>
      <c r="C39" s="109">
        <f t="shared" ref="C39:G39" si="74">ROUND(C37/C$15,3)</f>
        <v>0.33900000000000002</v>
      </c>
      <c r="D39" s="110">
        <f t="shared" si="74"/>
        <v>0.33900000000000002</v>
      </c>
      <c r="E39" s="110">
        <f t="shared" si="74"/>
        <v>0.35299999999999998</v>
      </c>
      <c r="F39" s="110">
        <f t="shared" si="74"/>
        <v>0.35899999999999999</v>
      </c>
      <c r="G39" s="111">
        <f t="shared" si="74"/>
        <v>0.34799999999999998</v>
      </c>
      <c r="H39" s="30"/>
      <c r="I39" s="109">
        <f t="shared" ref="I39:M39" si="75">ROUND(I37/I$15,3)</f>
        <v>0.34100000000000003</v>
      </c>
      <c r="J39" s="110">
        <f t="shared" si="75"/>
        <v>0.311</v>
      </c>
      <c r="K39" s="110">
        <f t="shared" si="75"/>
        <v>0.27400000000000002</v>
      </c>
      <c r="L39" s="110">
        <f t="shared" si="75"/>
        <v>0.25900000000000001</v>
      </c>
      <c r="M39" s="111">
        <f t="shared" si="75"/>
        <v>0.29699999999999999</v>
      </c>
      <c r="N39" s="30"/>
      <c r="O39" s="109">
        <f t="shared" ref="O39:S39" si="76">ROUND(O37/O$15,3)</f>
        <v>0.224</v>
      </c>
      <c r="P39" s="110">
        <f t="shared" si="76"/>
        <v>0.20899999999999999</v>
      </c>
      <c r="Q39" s="110">
        <f t="shared" si="76"/>
        <v>0.223</v>
      </c>
      <c r="R39" s="110">
        <f t="shared" si="76"/>
        <v>0.23300000000000001</v>
      </c>
      <c r="S39" s="111">
        <f t="shared" si="76"/>
        <v>0.222</v>
      </c>
      <c r="U39" s="112">
        <f>(O39-L39)*100</f>
        <v>-3.5000000000000004</v>
      </c>
      <c r="V39" s="113">
        <f>(P39-O39)*100</f>
        <v>-1.5000000000000013</v>
      </c>
      <c r="W39" s="113">
        <f t="shared" si="70"/>
        <v>1.4000000000000012</v>
      </c>
      <c r="X39" s="114">
        <f t="shared" si="70"/>
        <v>1.0000000000000009</v>
      </c>
      <c r="Z39" s="112">
        <f t="shared" si="71"/>
        <v>-11.700000000000003</v>
      </c>
      <c r="AA39" s="113">
        <f t="shared" si="72"/>
        <v>-10.200000000000001</v>
      </c>
      <c r="AB39" s="113">
        <f t="shared" si="72"/>
        <v>-5.1000000000000014</v>
      </c>
      <c r="AC39" s="114">
        <f t="shared" si="72"/>
        <v>-2.5999999999999996</v>
      </c>
      <c r="AD39" s="115">
        <f t="shared" si="73"/>
        <v>-7.4999999999999982</v>
      </c>
    </row>
    <row r="40" spans="1:30" ht="6.65" customHeight="1" x14ac:dyDescent="0.35">
      <c r="A40" s="116"/>
      <c r="C40" s="7"/>
      <c r="D40" s="8"/>
      <c r="E40" s="8"/>
      <c r="F40" s="8"/>
      <c r="G40" s="9"/>
      <c r="H40" s="10"/>
      <c r="I40" s="7"/>
      <c r="J40" s="8"/>
      <c r="K40" s="8"/>
      <c r="L40" s="8"/>
      <c r="M40" s="9"/>
      <c r="N40" s="10"/>
      <c r="O40" s="7"/>
      <c r="P40" s="8"/>
      <c r="Q40" s="8"/>
      <c r="R40" s="8"/>
      <c r="S40" s="9"/>
      <c r="U40" s="7"/>
      <c r="V40" s="8"/>
      <c r="W40" s="8"/>
      <c r="X40" s="13"/>
      <c r="Z40" s="7"/>
      <c r="AA40" s="8"/>
      <c r="AB40" s="8"/>
      <c r="AC40" s="8"/>
      <c r="AD40" s="9"/>
    </row>
    <row r="41" spans="1:30" ht="18" customHeight="1" x14ac:dyDescent="0.45">
      <c r="A41" s="12" t="s">
        <v>40</v>
      </c>
      <c r="C41" s="7"/>
      <c r="D41" s="8"/>
      <c r="E41" s="8"/>
      <c r="F41" s="8"/>
      <c r="G41" s="9"/>
      <c r="H41" s="10"/>
      <c r="I41" s="7"/>
      <c r="J41" s="8"/>
      <c r="K41" s="8"/>
      <c r="L41" s="8"/>
      <c r="M41" s="9"/>
      <c r="N41" s="10"/>
      <c r="O41" s="7"/>
      <c r="P41" s="8"/>
      <c r="Q41" s="8"/>
      <c r="R41" s="8"/>
      <c r="S41" s="9"/>
      <c r="U41" s="7"/>
      <c r="V41" s="8"/>
      <c r="W41" s="8"/>
      <c r="X41" s="13"/>
      <c r="Z41" s="7"/>
      <c r="AA41" s="8"/>
      <c r="AB41" s="8"/>
      <c r="AC41" s="8"/>
      <c r="AD41" s="9"/>
    </row>
    <row r="42" spans="1:30" ht="18" customHeight="1" x14ac:dyDescent="0.35">
      <c r="A42" s="14" t="s">
        <v>41</v>
      </c>
      <c r="C42" s="7"/>
      <c r="D42" s="8"/>
      <c r="E42" s="8"/>
      <c r="F42" s="8"/>
      <c r="G42" s="9"/>
      <c r="H42" s="10"/>
      <c r="I42" s="7"/>
      <c r="J42" s="8"/>
      <c r="K42" s="8"/>
      <c r="L42" s="8"/>
      <c r="M42" s="9"/>
      <c r="N42" s="10"/>
      <c r="O42" s="7"/>
      <c r="P42" s="8"/>
      <c r="Q42" s="8"/>
      <c r="R42" s="8"/>
      <c r="S42" s="9"/>
      <c r="U42" s="7"/>
      <c r="V42" s="8"/>
      <c r="W42" s="8"/>
      <c r="X42" s="13"/>
      <c r="Z42" s="7"/>
      <c r="AA42" s="8"/>
      <c r="AB42" s="8"/>
      <c r="AC42" s="8"/>
      <c r="AD42" s="9"/>
    </row>
    <row r="43" spans="1:30" x14ac:dyDescent="0.35">
      <c r="A43" s="15" t="s">
        <v>13</v>
      </c>
      <c r="C43" s="117">
        <v>402.8</v>
      </c>
      <c r="D43" s="118">
        <v>389</v>
      </c>
      <c r="E43" s="118">
        <v>378</v>
      </c>
      <c r="F43" s="118">
        <v>368.4</v>
      </c>
      <c r="G43" s="119">
        <v>1538.1999999999998</v>
      </c>
      <c r="H43" s="120"/>
      <c r="I43" s="117">
        <v>358.5</v>
      </c>
      <c r="J43" s="118">
        <v>350.1</v>
      </c>
      <c r="K43" s="118">
        <v>342.59999999999997</v>
      </c>
      <c r="L43" s="118">
        <v>330.3</v>
      </c>
      <c r="M43" s="119">
        <v>1381.5</v>
      </c>
      <c r="N43" s="120"/>
      <c r="O43" s="117">
        <v>314.10000000000002</v>
      </c>
      <c r="P43" s="118">
        <v>311.39999999999998</v>
      </c>
      <c r="Q43" s="118">
        <v>299.60000000000002</v>
      </c>
      <c r="R43" s="118">
        <v>284.60000000000002</v>
      </c>
      <c r="S43" s="119">
        <v>1209.7</v>
      </c>
      <c r="U43" s="17">
        <f>O43/L43-1</f>
        <v>-4.9046321525885506E-2</v>
      </c>
      <c r="V43" s="18">
        <f>P43/O43-1</f>
        <v>-8.5959885386820423E-3</v>
      </c>
      <c r="W43" s="18">
        <f t="shared" ref="W43:X44" si="77">Q43/P43-1</f>
        <v>-3.789338471419379E-2</v>
      </c>
      <c r="X43" s="19">
        <f t="shared" si="77"/>
        <v>-5.0066755674232355E-2</v>
      </c>
      <c r="Z43" s="17">
        <f>O43/I43-1</f>
        <v>-0.12384937238493721</v>
      </c>
      <c r="AA43" s="18">
        <f t="shared" ref="AA43:AC44" si="78">IFERROR(P43/J43-1,"")</f>
        <v>-0.11053984575835485</v>
      </c>
      <c r="AB43" s="18">
        <f t="shared" si="78"/>
        <v>-0.12551079976649138</v>
      </c>
      <c r="AC43" s="18">
        <f t="shared" si="78"/>
        <v>-0.13835906751438087</v>
      </c>
      <c r="AD43" s="20">
        <f t="shared" ref="AD43:AD44" si="79">S43/M43-1</f>
        <v>-0.12435758233803829</v>
      </c>
    </row>
    <row r="44" spans="1:30" x14ac:dyDescent="0.35">
      <c r="A44" s="37" t="s">
        <v>17</v>
      </c>
      <c r="B44" s="2"/>
      <c r="C44" s="38">
        <v>194.20000000000002</v>
      </c>
      <c r="D44" s="39">
        <v>183.5</v>
      </c>
      <c r="E44" s="39">
        <v>184</v>
      </c>
      <c r="F44" s="39">
        <v>179.8</v>
      </c>
      <c r="G44" s="40">
        <v>741.5</v>
      </c>
      <c r="H44" s="41"/>
      <c r="I44" s="38">
        <v>169.1</v>
      </c>
      <c r="J44" s="39">
        <v>165.4</v>
      </c>
      <c r="K44" s="39">
        <v>150.10000000000002</v>
      </c>
      <c r="L44" s="39">
        <v>141.6</v>
      </c>
      <c r="M44" s="40">
        <v>626.20000000000005</v>
      </c>
      <c r="N44" s="41"/>
      <c r="O44" s="38">
        <v>125.6</v>
      </c>
      <c r="P44" s="39">
        <v>116.30000000000001</v>
      </c>
      <c r="Q44" s="39">
        <v>113.49999999999997</v>
      </c>
      <c r="R44" s="39">
        <v>106.40000000000003</v>
      </c>
      <c r="S44" s="40">
        <v>461.8</v>
      </c>
      <c r="T44" s="2"/>
      <c r="U44" s="42">
        <f>O44/L44-1</f>
        <v>-0.11299435028248583</v>
      </c>
      <c r="V44" s="43">
        <f>P44/O44-1</f>
        <v>-7.4044585987261047E-2</v>
      </c>
      <c r="W44" s="43">
        <f t="shared" si="77"/>
        <v>-2.4075666380051985E-2</v>
      </c>
      <c r="X44" s="44">
        <f t="shared" si="77"/>
        <v>-6.2555066079294619E-2</v>
      </c>
      <c r="Z44" s="42">
        <f t="shared" ref="Z44" si="80">O44/I44-1</f>
        <v>-0.25724423418095799</v>
      </c>
      <c r="AA44" s="43">
        <f t="shared" si="78"/>
        <v>-0.29685610640870608</v>
      </c>
      <c r="AB44" s="43">
        <f t="shared" si="78"/>
        <v>-0.2438374417055299</v>
      </c>
      <c r="AC44" s="43">
        <f t="shared" si="78"/>
        <v>-0.24858757062146863</v>
      </c>
      <c r="AD44" s="45">
        <f t="shared" si="79"/>
        <v>-0.26253593101245609</v>
      </c>
    </row>
    <row r="45" spans="1:30" x14ac:dyDescent="0.35">
      <c r="A45" s="15" t="s">
        <v>18</v>
      </c>
      <c r="C45" s="70">
        <v>0.48212512413108244</v>
      </c>
      <c r="D45" s="30">
        <v>0.47172236503856041</v>
      </c>
      <c r="E45" s="30">
        <v>0.48677248677248675</v>
      </c>
      <c r="F45" s="30">
        <v>0.488056460369164</v>
      </c>
      <c r="G45" s="71">
        <v>0.48205694968144591</v>
      </c>
      <c r="H45" s="30"/>
      <c r="I45" s="70">
        <v>0.47168758716875869</v>
      </c>
      <c r="J45" s="30">
        <v>0.47243644672950585</v>
      </c>
      <c r="K45" s="30">
        <v>0.43812025685931127</v>
      </c>
      <c r="L45" s="30">
        <v>0.42870118074477742</v>
      </c>
      <c r="M45" s="71">
        <v>0.453275425262396</v>
      </c>
      <c r="N45" s="30"/>
      <c r="O45" s="70">
        <v>0.39987265202164912</v>
      </c>
      <c r="P45" s="30">
        <v>0.37347463070006431</v>
      </c>
      <c r="Q45" s="30">
        <v>0.37883845126835769</v>
      </c>
      <c r="R45" s="30">
        <v>0.37385804638088554</v>
      </c>
      <c r="S45" s="71">
        <v>0.38174754071257339</v>
      </c>
      <c r="U45" s="50">
        <f>(O45-L45)*100</f>
        <v>-2.8828528723128297</v>
      </c>
      <c r="V45" s="51">
        <f>(P45-O45)*100</f>
        <v>-2.639802132158481</v>
      </c>
      <c r="W45" s="51">
        <f t="shared" ref="W45:X45" si="81">(Q45-P45)*100</f>
        <v>0.53638205682933759</v>
      </c>
      <c r="X45" s="52">
        <f t="shared" si="81"/>
        <v>-0.49804048874721452</v>
      </c>
      <c r="Z45" s="50">
        <f t="shared" ref="Z45" si="82">(O45-I45)*100</f>
        <v>-7.1814935147109571</v>
      </c>
      <c r="AA45" s="51">
        <f t="shared" ref="AA45:AC45" si="83">IFERROR((P45-J45)*100,"")</f>
        <v>-9.8961816029441536</v>
      </c>
      <c r="AB45" s="51">
        <f t="shared" si="83"/>
        <v>-5.9281805590953587</v>
      </c>
      <c r="AC45" s="52">
        <f t="shared" si="83"/>
        <v>-5.4843134363891881</v>
      </c>
      <c r="AD45" s="53">
        <f t="shared" ref="AD45" si="84">(S45-M45)*100</f>
        <v>-7.1527884549822618</v>
      </c>
    </row>
    <row r="46" spans="1:30" ht="15" customHeight="1" x14ac:dyDescent="0.35">
      <c r="A46" s="21" t="s">
        <v>42</v>
      </c>
      <c r="C46" s="67">
        <f>ROUND(C44-C48,1)</f>
        <v>38.1</v>
      </c>
      <c r="D46" s="68">
        <f t="shared" ref="D46:G46" si="85">ROUND(D44-D48,1)</f>
        <v>34.4</v>
      </c>
      <c r="E46" s="68">
        <f t="shared" si="85"/>
        <v>31.7</v>
      </c>
      <c r="F46" s="68">
        <f t="shared" si="85"/>
        <v>33</v>
      </c>
      <c r="G46" s="69">
        <f t="shared" si="85"/>
        <v>137.19999999999999</v>
      </c>
      <c r="H46" s="10"/>
      <c r="I46" s="67">
        <f t="shared" ref="I46:M46" si="86">ROUND(I44-I48,1)</f>
        <v>32.299999999999997</v>
      </c>
      <c r="J46" s="68">
        <f t="shared" si="86"/>
        <v>32.700000000000003</v>
      </c>
      <c r="K46" s="68">
        <f t="shared" si="86"/>
        <v>33.9</v>
      </c>
      <c r="L46" s="68">
        <f t="shared" si="86"/>
        <v>33.4</v>
      </c>
      <c r="M46" s="69">
        <f t="shared" si="86"/>
        <v>132.30000000000001</v>
      </c>
      <c r="N46" s="10"/>
      <c r="O46" s="67">
        <f>ROUND(O44-O48,1)</f>
        <v>32.700000000000003</v>
      </c>
      <c r="P46" s="68">
        <f>ROUND(P44-P48,1)</f>
        <v>29.5</v>
      </c>
      <c r="Q46" s="68">
        <f>ROUND(Q44-Q48,1)</f>
        <v>28.6</v>
      </c>
      <c r="R46" s="68">
        <f>ROUND(R44-R48,1)</f>
        <v>30.2</v>
      </c>
      <c r="S46" s="69">
        <f t="shared" ref="S46" si="87">ROUND(S44-S48,1)</f>
        <v>121</v>
      </c>
      <c r="U46" s="26">
        <f>O46/L46-1</f>
        <v>-2.0958083832335217E-2</v>
      </c>
      <c r="V46" s="27">
        <f>P46/O46-1</f>
        <v>-9.7859327217125425E-2</v>
      </c>
      <c r="W46" s="27">
        <f t="shared" ref="W46:X46" si="88">Q46/P46-1</f>
        <v>-3.050847457627115E-2</v>
      </c>
      <c r="X46" s="28">
        <f t="shared" si="88"/>
        <v>5.5944055944055826E-2</v>
      </c>
      <c r="Z46" s="26">
        <f t="shared" ref="Z46" si="89">O46/I46-1</f>
        <v>1.2383900928792713E-2</v>
      </c>
      <c r="AA46" s="27">
        <f t="shared" ref="AA46:AC46" si="90">IFERROR(P46/J46-1,"")</f>
        <v>-9.7859327217125425E-2</v>
      </c>
      <c r="AB46" s="27">
        <f t="shared" si="90"/>
        <v>-0.15634218289085533</v>
      </c>
      <c r="AC46" s="27">
        <f t="shared" si="90"/>
        <v>-9.5808383233532912E-2</v>
      </c>
      <c r="AD46" s="29">
        <f t="shared" ref="AD46" si="91">S46/M46-1</f>
        <v>-8.541194255479978E-2</v>
      </c>
    </row>
    <row r="47" spans="1:30" x14ac:dyDescent="0.35">
      <c r="A47" s="62" t="s">
        <v>43</v>
      </c>
      <c r="C47" s="70">
        <f>ROUND(C46/C$43,3)</f>
        <v>9.5000000000000001E-2</v>
      </c>
      <c r="D47" s="30">
        <f>ROUND(D46/D$43,3)</f>
        <v>8.7999999999999995E-2</v>
      </c>
      <c r="E47" s="30">
        <f>ROUND(E46/E$43,3)</f>
        <v>8.4000000000000005E-2</v>
      </c>
      <c r="F47" s="30">
        <f>ROUND(F46/F$43,3)</f>
        <v>0.09</v>
      </c>
      <c r="G47" s="71">
        <f>ROUND(G46/G$43,3)</f>
        <v>8.8999999999999996E-2</v>
      </c>
      <c r="H47" s="30"/>
      <c r="I47" s="70">
        <f>ROUND(I46/I$43,3)</f>
        <v>0.09</v>
      </c>
      <c r="J47" s="30">
        <f>ROUND(J46/J$43,3)</f>
        <v>9.2999999999999999E-2</v>
      </c>
      <c r="K47" s="30">
        <f>ROUND(K46/K$43,3)</f>
        <v>9.9000000000000005E-2</v>
      </c>
      <c r="L47" s="30">
        <f>ROUND(L46/L$43,3)</f>
        <v>0.10100000000000001</v>
      </c>
      <c r="M47" s="71">
        <f>ROUND(M46/M$43,3)</f>
        <v>9.6000000000000002E-2</v>
      </c>
      <c r="N47" s="30"/>
      <c r="O47" s="70">
        <f>ROUND(O46/O$43,3)</f>
        <v>0.104</v>
      </c>
      <c r="P47" s="30">
        <f>ROUND(P46/P$43,3)</f>
        <v>9.5000000000000001E-2</v>
      </c>
      <c r="Q47" s="30">
        <f>ROUND(Q46/Q$43,3)</f>
        <v>9.5000000000000001E-2</v>
      </c>
      <c r="R47" s="30">
        <f>ROUND(R46/R$43,3)</f>
        <v>0.106</v>
      </c>
      <c r="S47" s="71">
        <f>ROUND(S46/S$43,3)</f>
        <v>0.1</v>
      </c>
      <c r="U47" s="50">
        <f>(O47-L47)*100</f>
        <v>0.29999999999999888</v>
      </c>
      <c r="V47" s="51">
        <f>(P47-O47)*100</f>
        <v>-0.89999999999999947</v>
      </c>
      <c r="W47" s="51">
        <f t="shared" ref="W47:X47" si="92">(Q47-P47)*100</f>
        <v>0</v>
      </c>
      <c r="X47" s="52">
        <f t="shared" si="92"/>
        <v>1.0999999999999996</v>
      </c>
      <c r="Z47" s="50">
        <f t="shared" ref="Z47" si="93">(O47-I47)*100</f>
        <v>1.4</v>
      </c>
      <c r="AA47" s="51">
        <f>IFERROR((P47-J47)*100,"")</f>
        <v>0.20000000000000018</v>
      </c>
      <c r="AB47" s="51">
        <f t="shared" ref="AB47:AC47" si="94">IFERROR((Q47-K47)*100,"")</f>
        <v>-0.40000000000000036</v>
      </c>
      <c r="AC47" s="52">
        <f t="shared" si="94"/>
        <v>0.49999999999999906</v>
      </c>
      <c r="AD47" s="53">
        <f t="shared" ref="AD47" si="95">(S47-M47)*100</f>
        <v>0.40000000000000036</v>
      </c>
    </row>
    <row r="48" spans="1:30" s="2" customFormat="1" ht="16.5" x14ac:dyDescent="0.35">
      <c r="A48" s="37" t="s">
        <v>44</v>
      </c>
      <c r="C48" s="38">
        <v>156.10000000000002</v>
      </c>
      <c r="D48" s="39">
        <v>149.1</v>
      </c>
      <c r="E48" s="39">
        <v>152.30000000000001</v>
      </c>
      <c r="F48" s="39">
        <v>146.80000000000001</v>
      </c>
      <c r="G48" s="40">
        <v>604.30000000000007</v>
      </c>
      <c r="H48" s="41"/>
      <c r="I48" s="38">
        <v>136.80000000000001</v>
      </c>
      <c r="J48" s="39">
        <v>132.69999999999999</v>
      </c>
      <c r="K48" s="39">
        <v>116.2</v>
      </c>
      <c r="L48" s="39">
        <v>108.2</v>
      </c>
      <c r="M48" s="40">
        <v>493.9</v>
      </c>
      <c r="N48" s="41"/>
      <c r="O48" s="38">
        <v>92.9</v>
      </c>
      <c r="P48" s="39">
        <v>86.799999999999983</v>
      </c>
      <c r="Q48" s="39">
        <v>84.900000000000034</v>
      </c>
      <c r="R48" s="39">
        <v>76.199999999999989</v>
      </c>
      <c r="S48" s="40">
        <v>340.8</v>
      </c>
      <c r="U48" s="42">
        <f>O48/L48-1</f>
        <v>-0.14140480591497229</v>
      </c>
      <c r="V48" s="43">
        <f>P48/O48-1</f>
        <v>-6.5662002152852783E-2</v>
      </c>
      <c r="W48" s="43">
        <f t="shared" ref="W48:X48" si="96">Q48/P48-1</f>
        <v>-2.1889400921658364E-2</v>
      </c>
      <c r="X48" s="44">
        <f t="shared" si="96"/>
        <v>-0.10247349823321605</v>
      </c>
      <c r="Z48" s="42">
        <f t="shared" ref="Z48" si="97">O48/I48-1</f>
        <v>-0.32090643274853803</v>
      </c>
      <c r="AA48" s="43">
        <f t="shared" ref="AA48:AC48" si="98">IFERROR(P48/J48-1,"")</f>
        <v>-0.3458929917106256</v>
      </c>
      <c r="AB48" s="43">
        <f t="shared" si="98"/>
        <v>-0.26936316695352813</v>
      </c>
      <c r="AC48" s="43">
        <f t="shared" si="98"/>
        <v>-0.29574861367837346</v>
      </c>
      <c r="AD48" s="45">
        <f t="shared" ref="AD48" si="99">S48/M48-1</f>
        <v>-0.309981777687791</v>
      </c>
    </row>
    <row r="49" spans="1:30" x14ac:dyDescent="0.35">
      <c r="A49" s="62" t="s">
        <v>45</v>
      </c>
      <c r="C49" s="70">
        <v>0.38753723932472695</v>
      </c>
      <c r="D49" s="30">
        <v>0.38329048843187657</v>
      </c>
      <c r="E49" s="30">
        <v>0.40291005291005294</v>
      </c>
      <c r="F49" s="30">
        <v>0.39847991313789366</v>
      </c>
      <c r="G49" s="71">
        <v>0.39286178650370573</v>
      </c>
      <c r="H49" s="30"/>
      <c r="I49" s="70">
        <v>0.38158995815899582</v>
      </c>
      <c r="J49" s="30">
        <v>0.37903456155384169</v>
      </c>
      <c r="K49" s="30">
        <v>0.33917104495037947</v>
      </c>
      <c r="L49" s="30">
        <v>0.32758098698153193</v>
      </c>
      <c r="M49" s="71">
        <v>0.35750995294969234</v>
      </c>
      <c r="N49" s="30"/>
      <c r="O49" s="70">
        <v>0.29576567971983442</v>
      </c>
      <c r="P49" s="30">
        <v>0.27874116891457928</v>
      </c>
      <c r="Q49" s="30">
        <v>0.28337783711615494</v>
      </c>
      <c r="R49" s="30">
        <v>0.26774420238931829</v>
      </c>
      <c r="S49" s="71">
        <v>0.28172274117549806</v>
      </c>
      <c r="U49" s="50">
        <f>(O49-L49)*100</f>
        <v>-3.1815307261697514</v>
      </c>
      <c r="V49" s="51">
        <f>(P49-O49)*100</f>
        <v>-1.7024510805255133</v>
      </c>
      <c r="W49" s="51">
        <f t="shared" ref="W49:X49" si="100">(Q49-P49)*100</f>
        <v>0.46366682015756555</v>
      </c>
      <c r="X49" s="52">
        <f t="shared" si="100"/>
        <v>-1.5633634726836654</v>
      </c>
      <c r="Z49" s="50">
        <f t="shared" ref="Z49" si="101">(O49-I49)*100</f>
        <v>-8.5824278439161397</v>
      </c>
      <c r="AA49" s="51">
        <f>IFERROR((P49-J49)*100,"")</f>
        <v>-10.029339263926239</v>
      </c>
      <c r="AB49" s="51">
        <f t="shared" ref="AB49:AC49" si="102">IFERROR((Q49-K49)*100,"")</f>
        <v>-5.5793207834224532</v>
      </c>
      <c r="AC49" s="52">
        <f t="shared" si="102"/>
        <v>-5.9836784592213643</v>
      </c>
      <c r="AD49" s="53">
        <f t="shared" ref="AD49" si="103">(S49-M49)*100</f>
        <v>-7.5787211774194283</v>
      </c>
    </row>
    <row r="50" spans="1:30" ht="6.65" customHeight="1" x14ac:dyDescent="0.35">
      <c r="A50" s="116"/>
      <c r="C50" s="7"/>
      <c r="D50" s="8"/>
      <c r="E50" s="8"/>
      <c r="F50" s="8"/>
      <c r="G50" s="9"/>
      <c r="H50" s="10"/>
      <c r="I50" s="7"/>
      <c r="J50" s="8"/>
      <c r="K50" s="8"/>
      <c r="L50" s="8"/>
      <c r="M50" s="9"/>
      <c r="N50" s="10"/>
      <c r="O50" s="7"/>
      <c r="P50" s="8"/>
      <c r="Q50" s="8"/>
      <c r="R50" s="8"/>
      <c r="S50" s="9"/>
      <c r="U50" s="7"/>
      <c r="V50" s="8"/>
      <c r="W50" s="8"/>
      <c r="X50" s="13"/>
      <c r="Z50" s="7"/>
      <c r="AA50" s="8"/>
      <c r="AB50" s="8"/>
      <c r="AC50" s="8"/>
      <c r="AD50" s="9"/>
    </row>
    <row r="51" spans="1:30" ht="18" customHeight="1" x14ac:dyDescent="0.35">
      <c r="A51" s="14" t="s">
        <v>46</v>
      </c>
      <c r="C51" s="7"/>
      <c r="D51" s="8"/>
      <c r="E51" s="8"/>
      <c r="F51" s="8"/>
      <c r="G51" s="9"/>
      <c r="H51" s="10"/>
      <c r="I51" s="7"/>
      <c r="J51" s="8"/>
      <c r="K51" s="8"/>
      <c r="L51" s="8"/>
      <c r="M51" s="9"/>
      <c r="N51" s="10"/>
      <c r="O51" s="7"/>
      <c r="P51" s="8"/>
      <c r="Q51" s="8"/>
      <c r="R51" s="8"/>
      <c r="S51" s="9"/>
      <c r="U51" s="7"/>
      <c r="V51" s="8"/>
      <c r="W51" s="8"/>
      <c r="X51" s="13"/>
      <c r="Z51" s="7"/>
      <c r="AA51" s="8"/>
      <c r="AB51" s="8"/>
      <c r="AC51" s="8"/>
      <c r="AD51" s="9"/>
    </row>
    <row r="52" spans="1:30" x14ac:dyDescent="0.35">
      <c r="A52" s="15" t="s">
        <v>13</v>
      </c>
      <c r="C52" s="117">
        <v>323.10000000000002</v>
      </c>
      <c r="D52" s="118">
        <v>354.8</v>
      </c>
      <c r="E52" s="118">
        <v>384.5</v>
      </c>
      <c r="F52" s="118">
        <v>408.9</v>
      </c>
      <c r="G52" s="119">
        <v>1471.3000000000002</v>
      </c>
      <c r="H52" s="120"/>
      <c r="I52" s="117">
        <v>417</v>
      </c>
      <c r="J52" s="118">
        <v>422.1</v>
      </c>
      <c r="K52" s="118">
        <v>445</v>
      </c>
      <c r="L52" s="118">
        <v>456.7</v>
      </c>
      <c r="M52" s="119">
        <v>1740.8</v>
      </c>
      <c r="N52" s="120"/>
      <c r="O52" s="117">
        <v>444.6</v>
      </c>
      <c r="P52" s="118">
        <v>434.9</v>
      </c>
      <c r="Q52" s="118">
        <v>432.79999999999995</v>
      </c>
      <c r="R52" s="118">
        <v>435.10000000000014</v>
      </c>
      <c r="S52" s="119">
        <v>1747.4</v>
      </c>
      <c r="U52" s="17">
        <f>O52/L52-1</f>
        <v>-2.6494416465951298E-2</v>
      </c>
      <c r="V52" s="18">
        <f>P52/O52-1</f>
        <v>-2.1817363922627231E-2</v>
      </c>
      <c r="W52" s="18">
        <f t="shared" ref="W52:X54" si="104">Q52/P52-1</f>
        <v>-4.828696252011988E-3</v>
      </c>
      <c r="X52" s="19">
        <f t="shared" si="104"/>
        <v>5.3142329020336998E-3</v>
      </c>
      <c r="Z52" s="17">
        <f>O52/I52-1</f>
        <v>6.6187050359712174E-2</v>
      </c>
      <c r="AA52" s="18">
        <f t="shared" ref="AA52:AC54" si="105">IFERROR(P52/J52-1,"")</f>
        <v>3.0324567638000399E-2</v>
      </c>
      <c r="AB52" s="18">
        <f t="shared" si="105"/>
        <v>-2.7415730337078781E-2</v>
      </c>
      <c r="AC52" s="18">
        <f t="shared" si="105"/>
        <v>-4.7295817823516217E-2</v>
      </c>
      <c r="AD52" s="20">
        <f t="shared" ref="AD52:AD54" si="106">S52/M52-1</f>
        <v>3.7913602941177516E-3</v>
      </c>
    </row>
    <row r="53" spans="1:30" ht="16.5" x14ac:dyDescent="0.35">
      <c r="A53" s="54" t="s">
        <v>47</v>
      </c>
      <c r="C53" s="121">
        <v>128.9</v>
      </c>
      <c r="D53" s="122">
        <v>140.1</v>
      </c>
      <c r="E53" s="122">
        <v>140.1</v>
      </c>
      <c r="F53" s="122">
        <v>141.30000000000001</v>
      </c>
      <c r="G53" s="24">
        <f t="shared" ref="G53" si="107">SUM(C53:F53)</f>
        <v>550.40000000000009</v>
      </c>
      <c r="H53" s="25"/>
      <c r="I53" s="121">
        <v>144.30000000000001</v>
      </c>
      <c r="J53" s="122">
        <v>145.69999999999999</v>
      </c>
      <c r="K53" s="122">
        <v>147</v>
      </c>
      <c r="L53" s="122">
        <v>150.4</v>
      </c>
      <c r="M53" s="24">
        <f t="shared" ref="M53" si="108">SUM(I53:L53)</f>
        <v>587.4</v>
      </c>
      <c r="N53" s="25"/>
      <c r="O53" s="121">
        <v>145.80000000000001</v>
      </c>
      <c r="P53" s="122">
        <v>135.19999999999999</v>
      </c>
      <c r="Q53" s="122">
        <v>130.29999999999998</v>
      </c>
      <c r="R53" s="122">
        <v>128.69999999999999</v>
      </c>
      <c r="S53" s="24">
        <f t="shared" ref="S53" si="109">SUM(O53:R53)</f>
        <v>540</v>
      </c>
      <c r="U53" s="26">
        <f>O53/L53-1</f>
        <v>-3.0585106382978733E-2</v>
      </c>
      <c r="V53" s="27">
        <f>P53/O53-1</f>
        <v>-7.2702331961591371E-2</v>
      </c>
      <c r="W53" s="27">
        <f t="shared" si="104"/>
        <v>-3.6242603550295849E-2</v>
      </c>
      <c r="X53" s="28">
        <f t="shared" si="104"/>
        <v>-1.2279355333844943E-2</v>
      </c>
      <c r="Z53" s="26">
        <f t="shared" ref="Z53:Z54" si="110">O53/I53-1</f>
        <v>1.039501039501034E-2</v>
      </c>
      <c r="AA53" s="27">
        <f t="shared" si="105"/>
        <v>-7.2065888812628653E-2</v>
      </c>
      <c r="AB53" s="27">
        <f t="shared" si="105"/>
        <v>-0.11360544217687085</v>
      </c>
      <c r="AC53" s="27">
        <f t="shared" si="105"/>
        <v>-0.14428191489361708</v>
      </c>
      <c r="AD53" s="29">
        <f t="shared" si="106"/>
        <v>-8.0694586312563765E-2</v>
      </c>
    </row>
    <row r="54" spans="1:30" x14ac:dyDescent="0.35">
      <c r="A54" s="75" t="s">
        <v>17</v>
      </c>
      <c r="B54" s="2"/>
      <c r="C54" s="76">
        <v>55.7</v>
      </c>
      <c r="D54" s="41">
        <v>66.599999999999994</v>
      </c>
      <c r="E54" s="41">
        <v>66.3</v>
      </c>
      <c r="F54" s="41">
        <v>66.3</v>
      </c>
      <c r="G54" s="77">
        <v>254.89999999999998</v>
      </c>
      <c r="H54" s="41"/>
      <c r="I54" s="76">
        <v>66.5</v>
      </c>
      <c r="J54" s="41">
        <v>66.3</v>
      </c>
      <c r="K54" s="41">
        <v>61.6</v>
      </c>
      <c r="L54" s="41">
        <v>63.6</v>
      </c>
      <c r="M54" s="77">
        <v>258</v>
      </c>
      <c r="N54" s="41"/>
      <c r="O54" s="76">
        <v>53.1</v>
      </c>
      <c r="P54" s="41">
        <v>46.6</v>
      </c>
      <c r="Q54" s="41">
        <v>48.499999999999986</v>
      </c>
      <c r="R54" s="41">
        <v>51.700000000000017</v>
      </c>
      <c r="S54" s="77">
        <v>199.9</v>
      </c>
      <c r="T54" s="2"/>
      <c r="U54" s="78">
        <f>O54/L54-1</f>
        <v>-0.16509433962264153</v>
      </c>
      <c r="V54" s="79">
        <f>P54/O54-1</f>
        <v>-0.12241054613935964</v>
      </c>
      <c r="W54" s="79">
        <f t="shared" si="104"/>
        <v>4.0772532188840804E-2</v>
      </c>
      <c r="X54" s="80">
        <f t="shared" si="104"/>
        <v>6.5979381443299623E-2</v>
      </c>
      <c r="Z54" s="78">
        <f t="shared" si="110"/>
        <v>-0.20150375939849619</v>
      </c>
      <c r="AA54" s="79">
        <f t="shared" si="105"/>
        <v>-0.29713423831070884</v>
      </c>
      <c r="AB54" s="79">
        <f t="shared" si="105"/>
        <v>-0.21266233766233789</v>
      </c>
      <c r="AC54" s="79">
        <f t="shared" si="105"/>
        <v>-0.1871069182389935</v>
      </c>
      <c r="AD54" s="81">
        <f t="shared" si="106"/>
        <v>-0.2251937984496124</v>
      </c>
    </row>
    <row r="55" spans="1:30" x14ac:dyDescent="0.35">
      <c r="A55" s="54" t="s">
        <v>18</v>
      </c>
      <c r="C55" s="72">
        <v>0.17239244815846486</v>
      </c>
      <c r="D55" s="73">
        <v>0.18771138669673054</v>
      </c>
      <c r="E55" s="73">
        <v>0.17243172951885566</v>
      </c>
      <c r="F55" s="73">
        <v>0.16214233308877476</v>
      </c>
      <c r="G55" s="74">
        <v>0.1732481478964181</v>
      </c>
      <c r="H55" s="30"/>
      <c r="I55" s="72">
        <v>0.15947242206235013</v>
      </c>
      <c r="J55" s="73">
        <v>0.15707178393745555</v>
      </c>
      <c r="K55" s="73">
        <v>0.13842696629213483</v>
      </c>
      <c r="L55" s="73">
        <v>0.13925990803590979</v>
      </c>
      <c r="M55" s="74">
        <v>0.14820772058823531</v>
      </c>
      <c r="N55" s="30"/>
      <c r="O55" s="72">
        <v>0.1194331983805668</v>
      </c>
      <c r="P55" s="73">
        <v>0.10715106921131295</v>
      </c>
      <c r="Q55" s="73">
        <v>0.11206099815157114</v>
      </c>
      <c r="R55" s="73">
        <v>0.11882325902091473</v>
      </c>
      <c r="S55" s="74">
        <v>0.11439853496623555</v>
      </c>
      <c r="U55" s="58">
        <f>(O55-L55)*100</f>
        <v>-1.9826709655342987</v>
      </c>
      <c r="V55" s="59">
        <f>(P55-O55)*100</f>
        <v>-1.228212916925385</v>
      </c>
      <c r="W55" s="59">
        <f t="shared" ref="W55:X56" si="111">(Q55-P55)*100</f>
        <v>0.49099289402581847</v>
      </c>
      <c r="X55" s="60">
        <f t="shared" si="111"/>
        <v>0.67622608693435893</v>
      </c>
      <c r="Z55" s="58">
        <f t="shared" ref="Z55:Z56" si="112">(O55-I55)*100</f>
        <v>-4.0039223681783325</v>
      </c>
      <c r="AA55" s="59">
        <f t="shared" ref="AA55:AC56" si="113">IFERROR((P55-J55)*100,"")</f>
        <v>-4.9920714726142599</v>
      </c>
      <c r="AB55" s="59">
        <f t="shared" si="113"/>
        <v>-2.6365968140563689</v>
      </c>
      <c r="AC55" s="60">
        <f t="shared" si="113"/>
        <v>-2.0436649014995063</v>
      </c>
      <c r="AD55" s="61">
        <f t="shared" ref="AD55:AD56" si="114">(S55-M55)*100</f>
        <v>-3.3809185621999762</v>
      </c>
    </row>
    <row r="56" spans="1:30" x14ac:dyDescent="0.35">
      <c r="A56" s="15" t="s">
        <v>19</v>
      </c>
      <c r="C56" s="84">
        <f t="shared" ref="C56:G56" si="115">ROUND(C54/C$53,3)</f>
        <v>0.432</v>
      </c>
      <c r="D56" s="49">
        <f t="shared" si="115"/>
        <v>0.47499999999999998</v>
      </c>
      <c r="E56" s="49">
        <f t="shared" si="115"/>
        <v>0.47299999999999998</v>
      </c>
      <c r="F56" s="49">
        <f t="shared" si="115"/>
        <v>0.46899999999999997</v>
      </c>
      <c r="G56" s="48">
        <f t="shared" si="115"/>
        <v>0.46300000000000002</v>
      </c>
      <c r="H56" s="49"/>
      <c r="I56" s="84">
        <f t="shared" ref="I56:M56" si="116">ROUND(I54/I$53,3)</f>
        <v>0.46100000000000002</v>
      </c>
      <c r="J56" s="49">
        <f t="shared" si="116"/>
        <v>0.45500000000000002</v>
      </c>
      <c r="K56" s="49">
        <f t="shared" si="116"/>
        <v>0.41899999999999998</v>
      </c>
      <c r="L56" s="49">
        <f t="shared" si="116"/>
        <v>0.42299999999999999</v>
      </c>
      <c r="M56" s="48">
        <f t="shared" si="116"/>
        <v>0.439</v>
      </c>
      <c r="N56" s="49"/>
      <c r="O56" s="84">
        <f t="shared" ref="O56:S56" si="117">ROUND(O54/O$53,3)</f>
        <v>0.36399999999999999</v>
      </c>
      <c r="P56" s="49">
        <f t="shared" si="117"/>
        <v>0.34499999999999997</v>
      </c>
      <c r="Q56" s="49">
        <f t="shared" si="117"/>
        <v>0.372</v>
      </c>
      <c r="R56" s="49">
        <f t="shared" si="117"/>
        <v>0.40200000000000002</v>
      </c>
      <c r="S56" s="48">
        <f t="shared" si="117"/>
        <v>0.37</v>
      </c>
      <c r="U56" s="50">
        <f>(O56-L56)*100</f>
        <v>-5.8999999999999995</v>
      </c>
      <c r="V56" s="51">
        <f>(P56-O56)*100</f>
        <v>-1.9000000000000017</v>
      </c>
      <c r="W56" s="51">
        <f t="shared" si="111"/>
        <v>2.7000000000000024</v>
      </c>
      <c r="X56" s="52">
        <f t="shared" si="111"/>
        <v>3.0000000000000027</v>
      </c>
      <c r="Z56" s="50">
        <f t="shared" si="112"/>
        <v>-9.7000000000000028</v>
      </c>
      <c r="AA56" s="51">
        <f t="shared" si="113"/>
        <v>-11.000000000000004</v>
      </c>
      <c r="AB56" s="51">
        <f t="shared" si="113"/>
        <v>-4.6999999999999984</v>
      </c>
      <c r="AC56" s="52">
        <f t="shared" si="113"/>
        <v>-2.0999999999999961</v>
      </c>
      <c r="AD56" s="53">
        <f t="shared" si="114"/>
        <v>-6.9</v>
      </c>
    </row>
    <row r="57" spans="1:30" ht="15" customHeight="1" x14ac:dyDescent="0.35">
      <c r="A57" s="21" t="s">
        <v>42</v>
      </c>
      <c r="C57" s="67">
        <f>ROUND(C54-C60,1)</f>
        <v>36.6</v>
      </c>
      <c r="D57" s="68">
        <f t="shared" ref="D57:F57" si="118">ROUND(D54-D60,1)</f>
        <v>34.700000000000003</v>
      </c>
      <c r="E57" s="68">
        <f t="shared" si="118"/>
        <v>31.5</v>
      </c>
      <c r="F57" s="68">
        <f t="shared" si="118"/>
        <v>32</v>
      </c>
      <c r="G57" s="69">
        <f>ROUND(G54-G60,1)</f>
        <v>134.80000000000001</v>
      </c>
      <c r="H57" s="10"/>
      <c r="I57" s="67">
        <f t="shared" ref="I57:L57" si="119">ROUND(I54-I60,1)</f>
        <v>32</v>
      </c>
      <c r="J57" s="68">
        <f t="shared" si="119"/>
        <v>36.4</v>
      </c>
      <c r="K57" s="68">
        <f t="shared" si="119"/>
        <v>33.5</v>
      </c>
      <c r="L57" s="68">
        <f t="shared" si="119"/>
        <v>31.2</v>
      </c>
      <c r="M57" s="69">
        <f>ROUND(M54-M60,1)</f>
        <v>133.1</v>
      </c>
      <c r="N57" s="10"/>
      <c r="O57" s="67">
        <f>ROUND(O54-O60,1)</f>
        <v>28.6</v>
      </c>
      <c r="P57" s="68">
        <f>ROUND(P54-P60,1)</f>
        <v>29.6</v>
      </c>
      <c r="Q57" s="68">
        <f>ROUND(Q54-Q60,1)</f>
        <v>26.9</v>
      </c>
      <c r="R57" s="68">
        <f>ROUND(R54-R60,1)</f>
        <v>24.4</v>
      </c>
      <c r="S57" s="69">
        <f>ROUND(S54-S60,1)</f>
        <v>109.5</v>
      </c>
      <c r="U57" s="26">
        <f>O57/L57-1</f>
        <v>-8.3333333333333259E-2</v>
      </c>
      <c r="V57" s="27">
        <f>P57/O57-1</f>
        <v>3.4965034965035002E-2</v>
      </c>
      <c r="W57" s="27">
        <f t="shared" ref="W57:X57" si="120">Q57/P57-1</f>
        <v>-9.1216216216216339E-2</v>
      </c>
      <c r="X57" s="28">
        <f t="shared" si="120"/>
        <v>-9.2936802973977661E-2</v>
      </c>
      <c r="Z57" s="26">
        <f t="shared" ref="Z57" si="121">O57/I57-1</f>
        <v>-0.10624999999999996</v>
      </c>
      <c r="AA57" s="27">
        <f t="shared" ref="AA57:AC57" si="122">IFERROR(P57/J57-1,"")</f>
        <v>-0.1868131868131867</v>
      </c>
      <c r="AB57" s="27">
        <f t="shared" si="122"/>
        <v>-0.19701492537313436</v>
      </c>
      <c r="AC57" s="27">
        <f t="shared" si="122"/>
        <v>-0.21794871794871795</v>
      </c>
      <c r="AD57" s="29">
        <f t="shared" ref="AD57" si="123">S57/M57-1</f>
        <v>-0.17731029301277235</v>
      </c>
    </row>
    <row r="58" spans="1:30" x14ac:dyDescent="0.35">
      <c r="A58" s="62" t="s">
        <v>43</v>
      </c>
      <c r="C58" s="70">
        <f t="shared" ref="C58:G58" si="124">ROUND(C57/C$52,3)</f>
        <v>0.113</v>
      </c>
      <c r="D58" s="30">
        <f t="shared" si="124"/>
        <v>9.8000000000000004E-2</v>
      </c>
      <c r="E58" s="30">
        <f t="shared" si="124"/>
        <v>8.2000000000000003E-2</v>
      </c>
      <c r="F58" s="30">
        <f t="shared" si="124"/>
        <v>7.8E-2</v>
      </c>
      <c r="G58" s="71">
        <f t="shared" si="124"/>
        <v>9.1999999999999998E-2</v>
      </c>
      <c r="H58" s="30"/>
      <c r="I58" s="70">
        <f t="shared" ref="I58:M58" si="125">ROUND(I57/I$52,3)</f>
        <v>7.6999999999999999E-2</v>
      </c>
      <c r="J58" s="30">
        <f t="shared" si="125"/>
        <v>8.5999999999999993E-2</v>
      </c>
      <c r="K58" s="30">
        <f t="shared" si="125"/>
        <v>7.4999999999999997E-2</v>
      </c>
      <c r="L58" s="30">
        <f t="shared" si="125"/>
        <v>6.8000000000000005E-2</v>
      </c>
      <c r="M58" s="71">
        <f t="shared" si="125"/>
        <v>7.5999999999999998E-2</v>
      </c>
      <c r="N58" s="30"/>
      <c r="O58" s="70">
        <f t="shared" ref="O58:S58" si="126">ROUND(O57/O$52,3)</f>
        <v>6.4000000000000001E-2</v>
      </c>
      <c r="P58" s="30">
        <f t="shared" si="126"/>
        <v>6.8000000000000005E-2</v>
      </c>
      <c r="Q58" s="30">
        <f t="shared" si="126"/>
        <v>6.2E-2</v>
      </c>
      <c r="R58" s="30">
        <f t="shared" si="126"/>
        <v>5.6000000000000001E-2</v>
      </c>
      <c r="S58" s="71">
        <f t="shared" si="126"/>
        <v>6.3E-2</v>
      </c>
      <c r="U58" s="50">
        <f>(O58-L58)*100</f>
        <v>-0.40000000000000036</v>
      </c>
      <c r="V58" s="51">
        <f>(P58-O58)*100</f>
        <v>0.40000000000000036</v>
      </c>
      <c r="W58" s="51">
        <f t="shared" ref="W58:X59" si="127">(Q58-P58)*100</f>
        <v>-0.60000000000000053</v>
      </c>
      <c r="X58" s="52">
        <f t="shared" si="127"/>
        <v>-0.59999999999999987</v>
      </c>
      <c r="Z58" s="50">
        <f t="shared" ref="Z58:Z59" si="128">(O58-I58)*100</f>
        <v>-1.2999999999999998</v>
      </c>
      <c r="AA58" s="51">
        <f t="shared" ref="AA58:AC59" si="129">IFERROR((P58-J58)*100,"")</f>
        <v>-1.7999999999999989</v>
      </c>
      <c r="AB58" s="51">
        <f t="shared" si="129"/>
        <v>-1.2999999999999998</v>
      </c>
      <c r="AC58" s="52">
        <f t="shared" si="129"/>
        <v>-1.2000000000000004</v>
      </c>
      <c r="AD58" s="53">
        <f t="shared" ref="AD58:AD59" si="130">(S58-M58)*100</f>
        <v>-1.2999999999999998</v>
      </c>
    </row>
    <row r="59" spans="1:30" x14ac:dyDescent="0.35">
      <c r="A59" s="21" t="s">
        <v>48</v>
      </c>
      <c r="C59" s="72">
        <f>ROUND(C57/C$53,3)</f>
        <v>0.28399999999999997</v>
      </c>
      <c r="D59" s="73">
        <f t="shared" ref="D59:G59" si="131">ROUND(D57/D$53,3)</f>
        <v>0.248</v>
      </c>
      <c r="E59" s="73">
        <f t="shared" si="131"/>
        <v>0.22500000000000001</v>
      </c>
      <c r="F59" s="73">
        <f t="shared" si="131"/>
        <v>0.22600000000000001</v>
      </c>
      <c r="G59" s="74">
        <f t="shared" si="131"/>
        <v>0.245</v>
      </c>
      <c r="H59" s="30"/>
      <c r="I59" s="72">
        <f t="shared" ref="I59:M59" si="132">ROUND(I57/I$53,3)</f>
        <v>0.222</v>
      </c>
      <c r="J59" s="73">
        <f t="shared" si="132"/>
        <v>0.25</v>
      </c>
      <c r="K59" s="73">
        <f t="shared" si="132"/>
        <v>0.22800000000000001</v>
      </c>
      <c r="L59" s="73">
        <f t="shared" si="132"/>
        <v>0.20699999999999999</v>
      </c>
      <c r="M59" s="74">
        <f t="shared" si="132"/>
        <v>0.22700000000000001</v>
      </c>
      <c r="N59" s="30"/>
      <c r="O59" s="72">
        <f>ROUND(O57/O$53,3)</f>
        <v>0.19600000000000001</v>
      </c>
      <c r="P59" s="73">
        <f>ROUND(P57/P$53,3)</f>
        <v>0.219</v>
      </c>
      <c r="Q59" s="73">
        <f>ROUND(Q57/Q$53,3)</f>
        <v>0.20599999999999999</v>
      </c>
      <c r="R59" s="73">
        <f>ROUND(R57/R$53,3)</f>
        <v>0.19</v>
      </c>
      <c r="S59" s="74">
        <f t="shared" ref="S59" si="133">ROUND(S57/S$53,3)</f>
        <v>0.20300000000000001</v>
      </c>
      <c r="U59" s="58">
        <f>(O59-L59)*100</f>
        <v>-1.0999999999999983</v>
      </c>
      <c r="V59" s="59">
        <f>(P59-O59)*100</f>
        <v>2.2999999999999994</v>
      </c>
      <c r="W59" s="59">
        <f t="shared" si="127"/>
        <v>-1.3000000000000012</v>
      </c>
      <c r="X59" s="60">
        <f t="shared" si="127"/>
        <v>-1.5999999999999988</v>
      </c>
      <c r="Z59" s="58">
        <f t="shared" si="128"/>
        <v>-2.5999999999999996</v>
      </c>
      <c r="AA59" s="59">
        <f t="shared" si="129"/>
        <v>-3.1</v>
      </c>
      <c r="AB59" s="59">
        <f t="shared" si="129"/>
        <v>-2.200000000000002</v>
      </c>
      <c r="AC59" s="60">
        <f t="shared" si="129"/>
        <v>-1.6999999999999988</v>
      </c>
      <c r="AD59" s="61">
        <f t="shared" si="130"/>
        <v>-2.3999999999999995</v>
      </c>
    </row>
    <row r="60" spans="1:30" ht="16.5" x14ac:dyDescent="0.35">
      <c r="A60" s="75" t="s">
        <v>44</v>
      </c>
      <c r="B60" s="2"/>
      <c r="C60" s="76">
        <v>19.100000000000001</v>
      </c>
      <c r="D60" s="41">
        <v>31.9</v>
      </c>
      <c r="E60" s="41">
        <v>34.799999999999997</v>
      </c>
      <c r="F60" s="41">
        <v>34.299999999999997</v>
      </c>
      <c r="G60" s="77">
        <v>120.1</v>
      </c>
      <c r="H60" s="41"/>
      <c r="I60" s="76">
        <v>34.5</v>
      </c>
      <c r="J60" s="41">
        <v>29.9</v>
      </c>
      <c r="K60" s="41">
        <v>28.1</v>
      </c>
      <c r="L60" s="41">
        <v>32.4</v>
      </c>
      <c r="M60" s="77">
        <v>124.9</v>
      </c>
      <c r="N60" s="41"/>
      <c r="O60" s="76">
        <v>24.5</v>
      </c>
      <c r="P60" s="41">
        <v>17</v>
      </c>
      <c r="Q60" s="41">
        <v>21.6</v>
      </c>
      <c r="R60" s="41">
        <v>27.300000000000004</v>
      </c>
      <c r="S60" s="77">
        <v>90.4</v>
      </c>
      <c r="T60" s="2"/>
      <c r="U60" s="78">
        <f>O60/L60-1</f>
        <v>-0.24382716049382713</v>
      </c>
      <c r="V60" s="79">
        <f>P60/O60-1</f>
        <v>-0.30612244897959184</v>
      </c>
      <c r="W60" s="79">
        <f t="shared" ref="W60:X60" si="134">Q60/P60-1</f>
        <v>0.2705882352941178</v>
      </c>
      <c r="X60" s="80">
        <f t="shared" si="134"/>
        <v>0.26388888888888906</v>
      </c>
      <c r="Z60" s="78">
        <f t="shared" ref="Z60" si="135">O60/I60-1</f>
        <v>-0.28985507246376807</v>
      </c>
      <c r="AA60" s="79">
        <f t="shared" ref="AA60:AC60" si="136">IFERROR(P60/J60-1,"")</f>
        <v>-0.43143812709030094</v>
      </c>
      <c r="AB60" s="79">
        <f t="shared" si="136"/>
        <v>-0.23131672597864772</v>
      </c>
      <c r="AC60" s="79">
        <f t="shared" si="136"/>
        <v>-0.15740740740740722</v>
      </c>
      <c r="AD60" s="81">
        <f t="shared" ref="AD60" si="137">S60/M60-1</f>
        <v>-0.2762209767814251</v>
      </c>
    </row>
    <row r="61" spans="1:30" x14ac:dyDescent="0.35">
      <c r="A61" s="54" t="s">
        <v>45</v>
      </c>
      <c r="C61" s="72">
        <v>5.9114825131538221E-2</v>
      </c>
      <c r="D61" s="73">
        <v>8.9909808342728284E-2</v>
      </c>
      <c r="E61" s="73">
        <v>9.0507152145643685E-2</v>
      </c>
      <c r="F61" s="73">
        <v>8.3883590119833693E-2</v>
      </c>
      <c r="G61" s="74">
        <v>8.1628491809963968E-2</v>
      </c>
      <c r="H61" s="30"/>
      <c r="I61" s="72">
        <v>8.2733812949640287E-2</v>
      </c>
      <c r="J61" s="73">
        <v>7.0836294716891721E-2</v>
      </c>
      <c r="K61" s="73">
        <v>6.3146067415730339E-2</v>
      </c>
      <c r="L61" s="73">
        <v>7.0943726735274798E-2</v>
      </c>
      <c r="M61" s="74">
        <v>7.174862132352941E-2</v>
      </c>
      <c r="N61" s="30"/>
      <c r="O61" s="72">
        <v>5.5105713000449842E-2</v>
      </c>
      <c r="P61" s="73">
        <v>3.9089445849620603E-2</v>
      </c>
      <c r="Q61" s="73">
        <v>4.9907578558225515E-2</v>
      </c>
      <c r="R61" s="73">
        <v>6.2744196736382429E-2</v>
      </c>
      <c r="S61" s="74">
        <v>5.1734004807142041E-2</v>
      </c>
      <c r="U61" s="58">
        <f>(O61-L61)*100</f>
        <v>-1.5838013734824956</v>
      </c>
      <c r="V61" s="59">
        <f>(P61-O61)*100</f>
        <v>-1.601626715082924</v>
      </c>
      <c r="W61" s="59">
        <f t="shared" ref="W61:X62" si="138">(Q61-P61)*100</f>
        <v>1.0818132708604913</v>
      </c>
      <c r="X61" s="60">
        <f t="shared" si="138"/>
        <v>1.2836618178156913</v>
      </c>
      <c r="Z61" s="58">
        <f t="shared" ref="Z61:Z62" si="139">(O61-I61)*100</f>
        <v>-2.7628099949190443</v>
      </c>
      <c r="AA61" s="59">
        <f t="shared" ref="AA61:AC62" si="140">IFERROR((P61-J61)*100,"")</f>
        <v>-3.1746848867271118</v>
      </c>
      <c r="AB61" s="59">
        <f t="shared" si="140"/>
        <v>-1.3238488857504824</v>
      </c>
      <c r="AC61" s="60">
        <f t="shared" si="140"/>
        <v>-0.81995299988923687</v>
      </c>
      <c r="AD61" s="61">
        <f t="shared" ref="AD61:AD62" si="141">(S61-M61)*100</f>
        <v>-2.0014616516387371</v>
      </c>
    </row>
    <row r="62" spans="1:30" x14ac:dyDescent="0.35">
      <c r="A62" s="123" t="s">
        <v>49</v>
      </c>
      <c r="C62" s="124">
        <f t="shared" ref="C62:G62" si="142">ROUND(C60/C$53,3)</f>
        <v>0.14799999999999999</v>
      </c>
      <c r="D62" s="125">
        <f t="shared" si="142"/>
        <v>0.22800000000000001</v>
      </c>
      <c r="E62" s="125">
        <f t="shared" si="142"/>
        <v>0.248</v>
      </c>
      <c r="F62" s="125">
        <f t="shared" si="142"/>
        <v>0.24299999999999999</v>
      </c>
      <c r="G62" s="126">
        <f t="shared" si="142"/>
        <v>0.218</v>
      </c>
      <c r="H62" s="30"/>
      <c r="I62" s="124">
        <f t="shared" ref="I62:M62" si="143">ROUND(I60/I$53,3)</f>
        <v>0.23899999999999999</v>
      </c>
      <c r="J62" s="125">
        <f t="shared" si="143"/>
        <v>0.20499999999999999</v>
      </c>
      <c r="K62" s="125">
        <f t="shared" si="143"/>
        <v>0.191</v>
      </c>
      <c r="L62" s="125">
        <f t="shared" si="143"/>
        <v>0.215</v>
      </c>
      <c r="M62" s="126">
        <f t="shared" si="143"/>
        <v>0.21299999999999999</v>
      </c>
      <c r="N62" s="30"/>
      <c r="O62" s="124">
        <f t="shared" ref="O62:S62" si="144">ROUND(O60/O$53,3)</f>
        <v>0.16800000000000001</v>
      </c>
      <c r="P62" s="125">
        <f t="shared" si="144"/>
        <v>0.126</v>
      </c>
      <c r="Q62" s="125">
        <f t="shared" si="144"/>
        <v>0.16600000000000001</v>
      </c>
      <c r="R62" s="125">
        <f t="shared" si="144"/>
        <v>0.21199999999999999</v>
      </c>
      <c r="S62" s="126">
        <f t="shared" si="144"/>
        <v>0.16700000000000001</v>
      </c>
      <c r="U62" s="127">
        <f>(O62-L62)*100</f>
        <v>-4.6999999999999984</v>
      </c>
      <c r="V62" s="128">
        <f>(P62-O62)*100</f>
        <v>-4.2000000000000011</v>
      </c>
      <c r="W62" s="128">
        <f t="shared" si="138"/>
        <v>4.0000000000000009</v>
      </c>
      <c r="X62" s="129">
        <f t="shared" si="138"/>
        <v>4.5999999999999988</v>
      </c>
      <c r="Z62" s="127">
        <f t="shared" si="139"/>
        <v>-7.0999999999999979</v>
      </c>
      <c r="AA62" s="128">
        <f t="shared" si="140"/>
        <v>-7.8999999999999986</v>
      </c>
      <c r="AB62" s="128">
        <f t="shared" si="140"/>
        <v>-2.4999999999999996</v>
      </c>
      <c r="AC62" s="129">
        <f t="shared" si="140"/>
        <v>-0.30000000000000027</v>
      </c>
      <c r="AD62" s="130">
        <f t="shared" si="141"/>
        <v>-4.5999999999999988</v>
      </c>
    </row>
    <row r="63" spans="1:30" ht="6.65" customHeight="1" x14ac:dyDescent="0.35">
      <c r="A63" s="116"/>
      <c r="C63" s="7"/>
      <c r="D63" s="8"/>
      <c r="E63" s="8"/>
      <c r="F63" s="8"/>
      <c r="G63" s="9"/>
      <c r="H63" s="10"/>
      <c r="I63" s="7"/>
      <c r="J63" s="8"/>
      <c r="K63" s="8"/>
      <c r="L63" s="8"/>
      <c r="M63" s="9"/>
      <c r="N63" s="10"/>
      <c r="O63" s="7"/>
      <c r="P63" s="8"/>
      <c r="Q63" s="8"/>
      <c r="R63" s="8"/>
      <c r="S63" s="9"/>
      <c r="U63" s="7"/>
      <c r="V63" s="8"/>
      <c r="W63" s="8"/>
      <c r="X63" s="13"/>
      <c r="Z63" s="7"/>
      <c r="AA63" s="8"/>
      <c r="AB63" s="8"/>
      <c r="AC63" s="8"/>
      <c r="AD63" s="9"/>
    </row>
    <row r="64" spans="1:30" ht="18.5" x14ac:dyDescent="0.45">
      <c r="A64" s="12" t="s">
        <v>50</v>
      </c>
      <c r="C64" s="131"/>
      <c r="D64" s="132"/>
      <c r="E64" s="132"/>
      <c r="F64" s="132"/>
      <c r="G64" s="133"/>
      <c r="H64" s="134"/>
      <c r="I64" s="131"/>
      <c r="J64" s="132"/>
      <c r="K64" s="132"/>
      <c r="L64" s="132"/>
      <c r="M64" s="133"/>
      <c r="N64" s="134"/>
      <c r="O64" s="131"/>
      <c r="P64" s="132"/>
      <c r="Q64" s="132"/>
      <c r="R64" s="132"/>
      <c r="S64" s="133"/>
      <c r="U64" s="131"/>
      <c r="V64" s="132"/>
      <c r="W64" s="132"/>
      <c r="X64" s="135"/>
      <c r="Z64" s="131"/>
      <c r="AA64" s="132"/>
      <c r="AB64" s="132"/>
      <c r="AC64" s="132"/>
      <c r="AD64" s="133"/>
    </row>
    <row r="65" spans="1:30" x14ac:dyDescent="0.35">
      <c r="A65" s="15" t="s">
        <v>51</v>
      </c>
      <c r="C65" s="131">
        <v>103.2</v>
      </c>
      <c r="D65" s="132">
        <v>105.7</v>
      </c>
      <c r="E65" s="132">
        <v>102.29999999999998</v>
      </c>
      <c r="F65" s="132">
        <v>59.600000000000044</v>
      </c>
      <c r="G65" s="133">
        <v>370.8</v>
      </c>
      <c r="H65" s="134"/>
      <c r="I65" s="131">
        <v>64.499999999999986</v>
      </c>
      <c r="J65" s="132">
        <v>84.000000000000014</v>
      </c>
      <c r="K65" s="132">
        <v>70.699999999999989</v>
      </c>
      <c r="L65" s="132">
        <v>27.499999999999996</v>
      </c>
      <c r="M65" s="133">
        <v>246.7</v>
      </c>
      <c r="N65" s="134"/>
      <c r="O65" s="131">
        <v>-1.8999999999998813</v>
      </c>
      <c r="P65" s="132">
        <v>37.799999999999933</v>
      </c>
      <c r="Q65" s="132">
        <v>266.8</v>
      </c>
      <c r="R65" s="132">
        <v>72.2</v>
      </c>
      <c r="S65" s="133">
        <v>374.9</v>
      </c>
      <c r="U65" s="131"/>
      <c r="V65" s="132"/>
      <c r="W65" s="132"/>
      <c r="X65" s="135"/>
      <c r="Z65" s="131"/>
      <c r="AA65" s="132"/>
      <c r="AB65" s="132"/>
      <c r="AC65" s="132"/>
      <c r="AD65" s="133"/>
    </row>
    <row r="66" spans="1:30" x14ac:dyDescent="0.35">
      <c r="A66" s="54" t="s">
        <v>52</v>
      </c>
      <c r="C66" s="136">
        <v>-4.3</v>
      </c>
      <c r="D66" s="137">
        <v>-27.400000000000002</v>
      </c>
      <c r="E66" s="137">
        <v>-20.500000000000004</v>
      </c>
      <c r="F66" s="137">
        <v>-16.800000000000004</v>
      </c>
      <c r="G66" s="138">
        <v>-69.000000000000014</v>
      </c>
      <c r="H66" s="64"/>
      <c r="I66" s="136">
        <v>-25.9</v>
      </c>
      <c r="J66" s="137">
        <v>-24.7</v>
      </c>
      <c r="K66" s="137">
        <v>-32.900000000000006</v>
      </c>
      <c r="L66" s="137">
        <v>-14.399999999999999</v>
      </c>
      <c r="M66" s="138">
        <v>-97.9</v>
      </c>
      <c r="N66" s="64"/>
      <c r="O66" s="136">
        <v>-11.7</v>
      </c>
      <c r="P66" s="137">
        <v>-23.2</v>
      </c>
      <c r="Q66" s="137">
        <v>-27.4</v>
      </c>
      <c r="R66" s="137">
        <v>-33.700000000000003</v>
      </c>
      <c r="S66" s="138">
        <v>-96</v>
      </c>
      <c r="U66" s="136"/>
      <c r="V66" s="137"/>
      <c r="W66" s="137"/>
      <c r="X66" s="139"/>
      <c r="Z66" s="136"/>
      <c r="AA66" s="137"/>
      <c r="AB66" s="137"/>
      <c r="AC66" s="137"/>
      <c r="AD66" s="138"/>
    </row>
    <row r="67" spans="1:30" x14ac:dyDescent="0.35">
      <c r="A67" s="15" t="s">
        <v>53</v>
      </c>
      <c r="C67" s="131">
        <v>-4.5000000000000888</v>
      </c>
      <c r="D67" s="132">
        <v>-62.300000000000182</v>
      </c>
      <c r="E67" s="132">
        <v>-34.799999999999827</v>
      </c>
      <c r="F67" s="132">
        <v>-30.600000000000176</v>
      </c>
      <c r="G67" s="133">
        <v>-132.20000000000019</v>
      </c>
      <c r="H67" s="134"/>
      <c r="I67" s="131">
        <v>-40.799999999999997</v>
      </c>
      <c r="J67" s="132">
        <v>-63.6</v>
      </c>
      <c r="K67" s="132">
        <v>-44.400000000000006</v>
      </c>
      <c r="L67" s="132">
        <v>-38.200000000000003</v>
      </c>
      <c r="M67" s="133">
        <v>-187</v>
      </c>
      <c r="N67" s="134"/>
      <c r="O67" s="131">
        <v>-41.300000000000004</v>
      </c>
      <c r="P67" s="132">
        <v>-29.500000000000004</v>
      </c>
      <c r="Q67" s="132">
        <v>-120.60000000000002</v>
      </c>
      <c r="R67" s="132">
        <v>-121.4</v>
      </c>
      <c r="S67" s="133">
        <v>-312.8</v>
      </c>
      <c r="U67" s="131"/>
      <c r="V67" s="132"/>
      <c r="W67" s="132"/>
      <c r="X67" s="135"/>
      <c r="Z67" s="131"/>
      <c r="AA67" s="132"/>
      <c r="AB67" s="132"/>
      <c r="AC67" s="132"/>
      <c r="AD67" s="133"/>
    </row>
    <row r="68" spans="1:30" x14ac:dyDescent="0.35">
      <c r="A68" s="54" t="s">
        <v>54</v>
      </c>
      <c r="C68" s="136">
        <v>-0.7</v>
      </c>
      <c r="D68" s="137">
        <v>0.29999999999999993</v>
      </c>
      <c r="E68" s="137">
        <v>-1.7000000000000002</v>
      </c>
      <c r="F68" s="137">
        <v>-0.19999999999999973</v>
      </c>
      <c r="G68" s="138">
        <v>-2.2999999999999998</v>
      </c>
      <c r="H68" s="64"/>
      <c r="I68" s="136">
        <v>-1.6</v>
      </c>
      <c r="J68" s="137">
        <v>-3.4999999999999996</v>
      </c>
      <c r="K68" s="137">
        <v>-5.0999999999999996</v>
      </c>
      <c r="L68" s="137">
        <v>4.3999999999999995</v>
      </c>
      <c r="M68" s="138">
        <v>-5.8</v>
      </c>
      <c r="N68" s="64"/>
      <c r="O68" s="136">
        <v>0.9</v>
      </c>
      <c r="P68" s="137">
        <v>0.49999999999999989</v>
      </c>
      <c r="Q68" s="137">
        <v>-1.0999999999999999</v>
      </c>
      <c r="R68" s="137">
        <v>1.9000000000000001</v>
      </c>
      <c r="S68" s="138">
        <v>2.2000000000000002</v>
      </c>
      <c r="U68" s="136"/>
      <c r="V68" s="137"/>
      <c r="W68" s="137"/>
      <c r="X68" s="139"/>
      <c r="Z68" s="136"/>
      <c r="AA68" s="137"/>
      <c r="AB68" s="137"/>
      <c r="AC68" s="137"/>
      <c r="AD68" s="138"/>
    </row>
    <row r="69" spans="1:30" x14ac:dyDescent="0.35">
      <c r="A69" s="15" t="s">
        <v>55</v>
      </c>
      <c r="C69" s="63">
        <v>93.7</v>
      </c>
      <c r="D69" s="64">
        <v>16.299999999999983</v>
      </c>
      <c r="E69" s="64">
        <v>45.300000000000153</v>
      </c>
      <c r="F69" s="64">
        <v>11.999999999999865</v>
      </c>
      <c r="G69" s="65">
        <v>167.29999999999978</v>
      </c>
      <c r="H69" s="64"/>
      <c r="I69" s="63">
        <v>-3.8000000000000114</v>
      </c>
      <c r="J69" s="64">
        <v>-7.7999999999999829</v>
      </c>
      <c r="K69" s="64">
        <v>-11.700000000000017</v>
      </c>
      <c r="L69" s="64">
        <v>-20.700000000000006</v>
      </c>
      <c r="M69" s="65">
        <v>-44.000000000000057</v>
      </c>
      <c r="N69" s="64"/>
      <c r="O69" s="63">
        <v>-53.999999999999886</v>
      </c>
      <c r="P69" s="64">
        <v>-14.40000000000007</v>
      </c>
      <c r="Q69" s="64">
        <v>117.69999999999999</v>
      </c>
      <c r="R69" s="64">
        <v>-80.999999999999986</v>
      </c>
      <c r="S69" s="65">
        <v>-31.700000000000045</v>
      </c>
      <c r="U69" s="63"/>
      <c r="V69" s="64"/>
      <c r="W69" s="64"/>
      <c r="X69" s="140"/>
      <c r="Z69" s="63"/>
      <c r="AA69" s="64"/>
      <c r="AB69" s="64"/>
      <c r="AC69" s="64"/>
      <c r="AD69" s="65"/>
    </row>
    <row r="70" spans="1:30" ht="6" customHeight="1" x14ac:dyDescent="0.35">
      <c r="A70" s="15"/>
      <c r="C70" s="131"/>
      <c r="D70" s="132"/>
      <c r="E70" s="132"/>
      <c r="F70" s="132"/>
      <c r="G70" s="133"/>
      <c r="H70" s="134"/>
      <c r="I70" s="131"/>
      <c r="J70" s="132"/>
      <c r="K70" s="132"/>
      <c r="L70" s="132"/>
      <c r="M70" s="133"/>
      <c r="N70" s="134"/>
      <c r="O70" s="131"/>
      <c r="P70" s="132"/>
      <c r="Q70" s="132"/>
      <c r="R70" s="132"/>
      <c r="S70" s="133"/>
      <c r="U70" s="131"/>
      <c r="V70" s="132"/>
      <c r="W70" s="132"/>
      <c r="X70" s="135"/>
      <c r="Z70" s="131"/>
      <c r="AA70" s="132"/>
      <c r="AB70" s="132"/>
      <c r="AC70" s="132"/>
      <c r="AD70" s="133"/>
    </row>
    <row r="71" spans="1:30" ht="16.5" x14ac:dyDescent="0.35">
      <c r="A71" s="54" t="s">
        <v>56</v>
      </c>
      <c r="C71" s="136">
        <f>ROUND(C65-C78,1)</f>
        <v>66.3</v>
      </c>
      <c r="D71" s="137">
        <f t="shared" ref="D71:G71" si="145">ROUND(D65-D78,1)</f>
        <v>76.599999999999994</v>
      </c>
      <c r="E71" s="137">
        <f t="shared" si="145"/>
        <v>81.099999999999994</v>
      </c>
      <c r="F71" s="137">
        <f t="shared" si="145"/>
        <v>38.4</v>
      </c>
      <c r="G71" s="138">
        <f t="shared" si="145"/>
        <v>262.39999999999998</v>
      </c>
      <c r="H71" s="64"/>
      <c r="I71" s="136">
        <f t="shared" ref="I71:M71" si="146">ROUND(I65-I78,1)</f>
        <v>45.3</v>
      </c>
      <c r="J71" s="137">
        <f t="shared" si="146"/>
        <v>56.8</v>
      </c>
      <c r="K71" s="137">
        <f t="shared" si="146"/>
        <v>51.7</v>
      </c>
      <c r="L71" s="137">
        <f t="shared" si="146"/>
        <v>12.5</v>
      </c>
      <c r="M71" s="138">
        <f t="shared" si="146"/>
        <v>166.3</v>
      </c>
      <c r="N71" s="64"/>
      <c r="O71" s="136">
        <f t="shared" ref="O71:S71" si="147">ROUND(O65-O78,1)</f>
        <v>-14</v>
      </c>
      <c r="P71" s="137">
        <f t="shared" si="147"/>
        <v>14.4</v>
      </c>
      <c r="Q71" s="137">
        <f t="shared" si="147"/>
        <v>239.3</v>
      </c>
      <c r="R71" s="137">
        <f t="shared" si="147"/>
        <v>38.299999999999997</v>
      </c>
      <c r="S71" s="138">
        <f t="shared" si="147"/>
        <v>278</v>
      </c>
      <c r="U71" s="136"/>
      <c r="V71" s="137"/>
      <c r="W71" s="137"/>
      <c r="X71" s="139"/>
      <c r="Z71" s="136"/>
      <c r="AA71" s="137"/>
      <c r="AB71" s="137"/>
      <c r="AC71" s="137"/>
      <c r="AD71" s="138"/>
    </row>
    <row r="72" spans="1:30" ht="6" customHeight="1" x14ac:dyDescent="0.35">
      <c r="A72" s="15"/>
      <c r="C72" s="131"/>
      <c r="D72" s="132"/>
      <c r="E72" s="132"/>
      <c r="F72" s="132"/>
      <c r="G72" s="133"/>
      <c r="H72" s="134"/>
      <c r="I72" s="131"/>
      <c r="J72" s="132"/>
      <c r="K72" s="132"/>
      <c r="L72" s="132"/>
      <c r="M72" s="133"/>
      <c r="N72" s="134"/>
      <c r="O72" s="131"/>
      <c r="P72" s="132"/>
      <c r="Q72" s="132"/>
      <c r="R72" s="132"/>
      <c r="S72" s="133"/>
      <c r="U72" s="131"/>
      <c r="V72" s="132"/>
      <c r="W72" s="132"/>
      <c r="X72" s="135"/>
      <c r="Z72" s="131"/>
      <c r="AA72" s="132"/>
      <c r="AB72" s="132"/>
      <c r="AC72" s="132"/>
      <c r="AD72" s="133"/>
    </row>
    <row r="73" spans="1:30" x14ac:dyDescent="0.35">
      <c r="A73" s="15" t="s">
        <v>57</v>
      </c>
      <c r="C73" s="63">
        <v>198.44</v>
      </c>
      <c r="D73" s="64">
        <v>214.8</v>
      </c>
      <c r="E73" s="64">
        <v>260</v>
      </c>
      <c r="F73" s="64">
        <v>272.8</v>
      </c>
      <c r="G73" s="65">
        <f>F73</f>
        <v>272.8</v>
      </c>
      <c r="H73" s="64"/>
      <c r="I73" s="63">
        <v>269.10000000000002</v>
      </c>
      <c r="J73" s="64">
        <v>261.3</v>
      </c>
      <c r="K73" s="64">
        <v>249.1</v>
      </c>
      <c r="L73" s="64">
        <v>228.4</v>
      </c>
      <c r="M73" s="65">
        <f>L73</f>
        <v>228.4</v>
      </c>
      <c r="N73" s="64"/>
      <c r="O73" s="63">
        <v>174.3</v>
      </c>
      <c r="P73" s="64">
        <v>159.9</v>
      </c>
      <c r="Q73" s="64">
        <v>277.8</v>
      </c>
      <c r="R73" s="64">
        <v>196.8</v>
      </c>
      <c r="S73" s="65">
        <f>R73</f>
        <v>196.8</v>
      </c>
      <c r="U73" s="63"/>
      <c r="V73" s="64"/>
      <c r="W73" s="64"/>
      <c r="X73" s="140"/>
      <c r="Z73" s="63"/>
      <c r="AA73" s="64"/>
      <c r="AB73" s="64"/>
      <c r="AC73" s="64"/>
      <c r="AD73" s="65"/>
    </row>
    <row r="74" spans="1:30" x14ac:dyDescent="0.35">
      <c r="A74" s="54" t="s">
        <v>58</v>
      </c>
      <c r="C74" s="141">
        <v>375</v>
      </c>
      <c r="D74" s="142">
        <v>375</v>
      </c>
      <c r="E74" s="142">
        <v>375</v>
      </c>
      <c r="F74" s="142">
        <v>375</v>
      </c>
      <c r="G74" s="143">
        <v>375</v>
      </c>
      <c r="H74" s="134"/>
      <c r="I74" s="141">
        <v>375</v>
      </c>
      <c r="J74" s="142">
        <v>375</v>
      </c>
      <c r="K74" s="142">
        <v>375</v>
      </c>
      <c r="L74" s="142">
        <v>375</v>
      </c>
      <c r="M74" s="143">
        <v>375</v>
      </c>
      <c r="N74" s="134"/>
      <c r="O74" s="141">
        <v>375</v>
      </c>
      <c r="P74" s="142">
        <v>325</v>
      </c>
      <c r="Q74" s="142">
        <v>375</v>
      </c>
      <c r="R74" s="142">
        <v>375</v>
      </c>
      <c r="S74" s="143">
        <v>375</v>
      </c>
      <c r="U74" s="141"/>
      <c r="V74" s="142"/>
      <c r="W74" s="142"/>
      <c r="X74" s="144"/>
      <c r="Z74" s="141"/>
      <c r="AA74" s="142"/>
      <c r="AB74" s="142"/>
      <c r="AC74" s="142"/>
      <c r="AD74" s="143"/>
    </row>
    <row r="75" spans="1:30" x14ac:dyDescent="0.35">
      <c r="A75" s="15" t="s">
        <v>59</v>
      </c>
      <c r="C75" s="63">
        <f>ROUND(C73+C74,1)</f>
        <v>573.4</v>
      </c>
      <c r="D75" s="64">
        <f t="shared" ref="D75:G75" si="148">ROUND(D73+D74,1)</f>
        <v>589.79999999999995</v>
      </c>
      <c r="E75" s="64">
        <f t="shared" si="148"/>
        <v>635</v>
      </c>
      <c r="F75" s="64">
        <f t="shared" si="148"/>
        <v>647.79999999999995</v>
      </c>
      <c r="G75" s="65">
        <f t="shared" si="148"/>
        <v>647.79999999999995</v>
      </c>
      <c r="H75" s="64"/>
      <c r="I75" s="63">
        <f t="shared" ref="I75:M75" si="149">ROUND(I73+I74,1)</f>
        <v>644.1</v>
      </c>
      <c r="J75" s="64">
        <f t="shared" si="149"/>
        <v>636.29999999999995</v>
      </c>
      <c r="K75" s="64">
        <f t="shared" si="149"/>
        <v>624.1</v>
      </c>
      <c r="L75" s="64">
        <f t="shared" si="149"/>
        <v>603.4</v>
      </c>
      <c r="M75" s="65">
        <f t="shared" si="149"/>
        <v>603.4</v>
      </c>
      <c r="N75" s="64"/>
      <c r="O75" s="63">
        <f t="shared" ref="O75:S75" si="150">ROUND(O73+O74,1)</f>
        <v>549.29999999999995</v>
      </c>
      <c r="P75" s="64">
        <f t="shared" si="150"/>
        <v>484.9</v>
      </c>
      <c r="Q75" s="64">
        <f t="shared" si="150"/>
        <v>652.79999999999995</v>
      </c>
      <c r="R75" s="64">
        <f t="shared" si="150"/>
        <v>571.79999999999995</v>
      </c>
      <c r="S75" s="65">
        <f t="shared" si="150"/>
        <v>571.79999999999995</v>
      </c>
      <c r="U75" s="63"/>
      <c r="V75" s="64"/>
      <c r="W75" s="64"/>
      <c r="X75" s="140"/>
      <c r="Z75" s="63"/>
      <c r="AA75" s="64"/>
      <c r="AB75" s="64"/>
      <c r="AC75" s="64"/>
      <c r="AD75" s="65"/>
    </row>
    <row r="76" spans="1:30" ht="6" customHeight="1" x14ac:dyDescent="0.35">
      <c r="A76" s="15"/>
      <c r="C76" s="105"/>
      <c r="D76" s="134"/>
      <c r="E76" s="134"/>
      <c r="F76" s="134"/>
      <c r="G76" s="107"/>
      <c r="H76" s="134"/>
      <c r="I76" s="105"/>
      <c r="J76" s="134"/>
      <c r="K76" s="134"/>
      <c r="L76" s="134"/>
      <c r="M76" s="107"/>
      <c r="N76" s="134"/>
      <c r="O76" s="105"/>
      <c r="P76" s="134"/>
      <c r="Q76" s="134"/>
      <c r="R76" s="134"/>
      <c r="S76" s="107"/>
      <c r="U76" s="105"/>
      <c r="V76" s="134"/>
      <c r="W76" s="134"/>
      <c r="X76" s="145"/>
      <c r="Z76" s="105"/>
      <c r="AA76" s="134"/>
      <c r="AB76" s="134"/>
      <c r="AC76" s="134"/>
      <c r="AD76" s="107"/>
    </row>
    <row r="77" spans="1:30" x14ac:dyDescent="0.35">
      <c r="A77" s="37" t="s">
        <v>60</v>
      </c>
      <c r="B77" s="2"/>
      <c r="C77" s="93">
        <v>58.9</v>
      </c>
      <c r="D77" s="94">
        <v>81.899999999999977</v>
      </c>
      <c r="E77" s="94">
        <v>34.900000000000006</v>
      </c>
      <c r="F77" s="94">
        <v>27.2</v>
      </c>
      <c r="G77" s="95">
        <v>202.89999999999998</v>
      </c>
      <c r="H77" s="87"/>
      <c r="I77" s="93">
        <v>30.9</v>
      </c>
      <c r="J77" s="94">
        <v>37.200000000000003</v>
      </c>
      <c r="K77" s="94">
        <v>30.9</v>
      </c>
      <c r="L77" s="94">
        <v>42.8</v>
      </c>
      <c r="M77" s="95">
        <v>141.80000000000001</v>
      </c>
      <c r="N77" s="87"/>
      <c r="O77" s="93">
        <v>71.5</v>
      </c>
      <c r="P77" s="94">
        <v>44.7</v>
      </c>
      <c r="Q77" s="94">
        <v>27.600000000000009</v>
      </c>
      <c r="R77" s="94">
        <v>37.499999999999986</v>
      </c>
      <c r="S77" s="95">
        <v>181.3</v>
      </c>
      <c r="U77" s="93"/>
      <c r="V77" s="94"/>
      <c r="W77" s="94"/>
      <c r="X77" s="146"/>
      <c r="Z77" s="93"/>
      <c r="AA77" s="94"/>
      <c r="AB77" s="94"/>
      <c r="AC77" s="94"/>
      <c r="AD77" s="95"/>
    </row>
    <row r="78" spans="1:30" x14ac:dyDescent="0.35">
      <c r="A78" s="15" t="s">
        <v>61</v>
      </c>
      <c r="C78" s="105">
        <v>36.9</v>
      </c>
      <c r="D78" s="134">
        <v>29.1</v>
      </c>
      <c r="E78" s="134">
        <v>21.200000000000003</v>
      </c>
      <c r="F78" s="134">
        <v>21.200000000000003</v>
      </c>
      <c r="G78" s="107">
        <v>108.4</v>
      </c>
      <c r="H78" s="134"/>
      <c r="I78" s="105">
        <v>19.2</v>
      </c>
      <c r="J78" s="134">
        <v>27.2</v>
      </c>
      <c r="K78" s="134">
        <v>19.000000000000007</v>
      </c>
      <c r="L78" s="134">
        <v>15</v>
      </c>
      <c r="M78" s="107">
        <v>80.400000000000006</v>
      </c>
      <c r="N78" s="134"/>
      <c r="O78" s="105">
        <v>12.1</v>
      </c>
      <c r="P78" s="134">
        <v>23.4</v>
      </c>
      <c r="Q78" s="134">
        <v>27.5</v>
      </c>
      <c r="R78" s="134">
        <v>33.900000000000006</v>
      </c>
      <c r="S78" s="107">
        <v>96.9</v>
      </c>
      <c r="U78" s="105"/>
      <c r="V78" s="134"/>
      <c r="W78" s="134"/>
      <c r="X78" s="145"/>
      <c r="Z78" s="105"/>
      <c r="AA78" s="134"/>
      <c r="AB78" s="134"/>
      <c r="AC78" s="134"/>
      <c r="AD78" s="107"/>
    </row>
    <row r="79" spans="1:30" ht="16.5" x14ac:dyDescent="0.35">
      <c r="A79" s="54" t="s">
        <v>62</v>
      </c>
      <c r="C79" s="141">
        <v>22</v>
      </c>
      <c r="D79" s="142">
        <v>52.8</v>
      </c>
      <c r="E79" s="142">
        <v>13.700000000000005</v>
      </c>
      <c r="F79" s="142">
        <v>5.9999999999999973</v>
      </c>
      <c r="G79" s="143">
        <v>94.5</v>
      </c>
      <c r="H79" s="134"/>
      <c r="I79" s="141">
        <v>11.7</v>
      </c>
      <c r="J79" s="142">
        <v>10</v>
      </c>
      <c r="K79" s="142">
        <v>11.900000000000002</v>
      </c>
      <c r="L79" s="142">
        <v>27.800000000000004</v>
      </c>
      <c r="M79" s="143">
        <v>61.400000000000006</v>
      </c>
      <c r="N79" s="134"/>
      <c r="O79" s="141">
        <v>59.400000000000006</v>
      </c>
      <c r="P79" s="142">
        <v>21.3</v>
      </c>
      <c r="Q79" s="142">
        <v>0.1000000000000032</v>
      </c>
      <c r="R79" s="142">
        <v>3.5999999999999979</v>
      </c>
      <c r="S79" s="143">
        <v>84.4</v>
      </c>
      <c r="U79" s="141"/>
      <c r="V79" s="142"/>
      <c r="W79" s="142"/>
      <c r="X79" s="144"/>
      <c r="Z79" s="141"/>
      <c r="AA79" s="142"/>
      <c r="AB79" s="142"/>
      <c r="AC79" s="142"/>
      <c r="AD79" s="143"/>
    </row>
    <row r="80" spans="1:30" x14ac:dyDescent="0.35">
      <c r="A80" s="123" t="s">
        <v>63</v>
      </c>
      <c r="C80" s="124">
        <f>ROUND(C77/C13,3)</f>
        <v>8.1000000000000003E-2</v>
      </c>
      <c r="D80" s="125">
        <f>ROUND(D77/D13,3)</f>
        <v>0.11</v>
      </c>
      <c r="E80" s="125">
        <f>ROUND(E77/E13,3)</f>
        <v>4.5999999999999999E-2</v>
      </c>
      <c r="F80" s="125">
        <f>ROUND(F77/F13,3)</f>
        <v>3.5000000000000003E-2</v>
      </c>
      <c r="G80" s="126">
        <f>ROUND(G77/G13,3)</f>
        <v>6.7000000000000004E-2</v>
      </c>
      <c r="H80" s="30"/>
      <c r="I80" s="124">
        <f>ROUND(I77/I13,3)</f>
        <v>0.04</v>
      </c>
      <c r="J80" s="125">
        <f>ROUND(J77/J13,3)</f>
        <v>4.8000000000000001E-2</v>
      </c>
      <c r="K80" s="125">
        <f>ROUND(K77/K13,3)</f>
        <v>3.9E-2</v>
      </c>
      <c r="L80" s="125">
        <f>ROUND(L77/L13,3)</f>
        <v>5.3999999999999999E-2</v>
      </c>
      <c r="M80" s="126">
        <f>ROUND(M77/M13,3)</f>
        <v>4.4999999999999998E-2</v>
      </c>
      <c r="N80" s="30"/>
      <c r="O80" s="124">
        <f>ROUND(O77/O13,3)</f>
        <v>9.4E-2</v>
      </c>
      <c r="P80" s="125">
        <f>ROUND(P77/P13,3)</f>
        <v>0.06</v>
      </c>
      <c r="Q80" s="125">
        <f>ROUND(Q77/Q13,3)</f>
        <v>3.7999999999999999E-2</v>
      </c>
      <c r="R80" s="125">
        <f>ROUND(R77/R13,3)</f>
        <v>5.1999999999999998E-2</v>
      </c>
      <c r="S80" s="126">
        <f>ROUND(S77/S13,3)</f>
        <v>6.0999999999999999E-2</v>
      </c>
      <c r="U80" s="127"/>
      <c r="V80" s="128"/>
      <c r="W80" s="128"/>
      <c r="X80" s="129"/>
      <c r="Z80" s="127"/>
      <c r="AA80" s="128"/>
      <c r="AB80" s="128"/>
      <c r="AC80" s="129"/>
      <c r="AD80" s="130"/>
    </row>
    <row r="81" spans="1:30" ht="6.65" customHeight="1" x14ac:dyDescent="0.35">
      <c r="A81" s="116"/>
      <c r="C81" s="7"/>
      <c r="D81" s="8"/>
      <c r="E81" s="8"/>
      <c r="F81" s="8"/>
      <c r="G81" s="9"/>
      <c r="H81" s="10"/>
      <c r="I81" s="7"/>
      <c r="J81" s="8"/>
      <c r="K81" s="8"/>
      <c r="L81" s="8"/>
      <c r="M81" s="9"/>
      <c r="N81" s="10"/>
      <c r="O81" s="7"/>
      <c r="P81" s="8"/>
      <c r="Q81" s="8"/>
      <c r="R81" s="8"/>
      <c r="S81" s="9"/>
      <c r="U81" s="7"/>
      <c r="V81" s="8"/>
      <c r="W81" s="8"/>
      <c r="X81" s="13"/>
      <c r="Z81" s="7"/>
      <c r="AA81" s="8"/>
      <c r="AB81" s="8"/>
      <c r="AC81" s="8"/>
      <c r="AD81" s="9"/>
    </row>
    <row r="82" spans="1:30" ht="18" customHeight="1" x14ac:dyDescent="0.45">
      <c r="A82" s="12" t="s">
        <v>64</v>
      </c>
      <c r="C82" s="7"/>
      <c r="D82" s="8"/>
      <c r="E82" s="8"/>
      <c r="F82" s="8"/>
      <c r="G82" s="9"/>
      <c r="H82" s="10"/>
      <c r="I82" s="7"/>
      <c r="J82" s="8"/>
      <c r="K82" s="8"/>
      <c r="L82" s="8"/>
      <c r="M82" s="9"/>
      <c r="N82" s="10"/>
      <c r="O82" s="7"/>
      <c r="P82" s="8"/>
      <c r="Q82" s="8"/>
      <c r="R82" s="8"/>
      <c r="S82" s="9"/>
      <c r="U82" s="7"/>
      <c r="V82" s="8"/>
      <c r="W82" s="8"/>
      <c r="X82" s="13"/>
      <c r="Z82" s="7"/>
      <c r="AA82" s="8"/>
      <c r="AB82" s="8"/>
      <c r="AC82" s="8"/>
      <c r="AD82" s="9"/>
    </row>
    <row r="83" spans="1:30" ht="6.65" customHeight="1" x14ac:dyDescent="0.35">
      <c r="A83" s="116"/>
      <c r="C83" s="7"/>
      <c r="D83" s="8"/>
      <c r="E83" s="8"/>
      <c r="F83" s="8"/>
      <c r="G83" s="9"/>
      <c r="H83" s="10"/>
      <c r="I83" s="7"/>
      <c r="J83" s="8"/>
      <c r="K83" s="8"/>
      <c r="L83" s="8"/>
      <c r="M83" s="9"/>
      <c r="N83" s="10"/>
      <c r="O83" s="7"/>
      <c r="P83" s="8"/>
      <c r="Q83" s="8"/>
      <c r="R83" s="8"/>
      <c r="S83" s="9"/>
      <c r="U83" s="7"/>
      <c r="V83" s="8"/>
      <c r="W83" s="8"/>
      <c r="X83" s="13"/>
      <c r="Z83" s="7"/>
      <c r="AA83" s="8"/>
      <c r="AB83" s="8"/>
      <c r="AC83" s="8"/>
      <c r="AD83" s="9"/>
    </row>
    <row r="84" spans="1:30" ht="18" customHeight="1" x14ac:dyDescent="0.35">
      <c r="A84" s="14" t="s">
        <v>13</v>
      </c>
      <c r="C84" s="7"/>
      <c r="D84" s="8"/>
      <c r="E84" s="8"/>
      <c r="F84" s="8"/>
      <c r="G84" s="9"/>
      <c r="H84" s="10"/>
      <c r="I84" s="7"/>
      <c r="J84" s="8"/>
      <c r="K84" s="8"/>
      <c r="L84" s="8"/>
      <c r="M84" s="9"/>
      <c r="N84" s="10"/>
      <c r="O84" s="7"/>
      <c r="P84" s="8"/>
      <c r="Q84" s="8"/>
      <c r="R84" s="8"/>
      <c r="S84" s="9"/>
      <c r="U84" s="7"/>
      <c r="V84" s="8"/>
      <c r="W84" s="8"/>
      <c r="X84" s="13"/>
      <c r="Z84" s="7"/>
      <c r="AA84" s="8"/>
      <c r="AB84" s="8"/>
      <c r="AC84" s="8"/>
      <c r="AD84" s="9"/>
    </row>
    <row r="85" spans="1:30" s="2" customFormat="1" x14ac:dyDescent="0.35">
      <c r="A85" s="75" t="s">
        <v>65</v>
      </c>
      <c r="C85" s="147">
        <f>C13</f>
        <v>725.9</v>
      </c>
      <c r="D85" s="148">
        <f>D13</f>
        <v>743.8</v>
      </c>
      <c r="E85" s="148">
        <f>E13</f>
        <v>762.5</v>
      </c>
      <c r="F85" s="148">
        <f>F13</f>
        <v>777.3</v>
      </c>
      <c r="G85" s="149">
        <f>G13</f>
        <v>3009.5</v>
      </c>
      <c r="H85" s="41"/>
      <c r="I85" s="147">
        <f>I13</f>
        <v>775.5</v>
      </c>
      <c r="J85" s="148">
        <f>J13</f>
        <v>772.2</v>
      </c>
      <c r="K85" s="148">
        <f>K13</f>
        <v>787.60000000000014</v>
      </c>
      <c r="L85" s="148">
        <f>L13</f>
        <v>787</v>
      </c>
      <c r="M85" s="149">
        <f>M13</f>
        <v>3122.3</v>
      </c>
      <c r="N85" s="41"/>
      <c r="O85" s="147">
        <f>O13</f>
        <v>758.7</v>
      </c>
      <c r="P85" s="148">
        <f>P13</f>
        <v>746.3</v>
      </c>
      <c r="Q85" s="148">
        <f>Q13</f>
        <v>732.40000000000009</v>
      </c>
      <c r="R85" s="148">
        <f>R13</f>
        <v>719.69999999999982</v>
      </c>
      <c r="S85" s="149">
        <f>S13</f>
        <v>2957.1</v>
      </c>
      <c r="U85" s="147"/>
      <c r="V85" s="148"/>
      <c r="W85" s="148"/>
      <c r="X85" s="150"/>
      <c r="Z85" s="147"/>
      <c r="AA85" s="148"/>
      <c r="AB85" s="148"/>
      <c r="AC85" s="148"/>
      <c r="AD85" s="149"/>
    </row>
    <row r="86" spans="1:30" x14ac:dyDescent="0.35">
      <c r="A86" s="21" t="s">
        <v>15</v>
      </c>
      <c r="C86" s="22">
        <f>-C85+C87</f>
        <v>-194.19999999999993</v>
      </c>
      <c r="D86" s="23">
        <f t="shared" ref="D86:G86" si="151">-D85+D87</f>
        <v>-214.69999999999993</v>
      </c>
      <c r="E86" s="23">
        <f t="shared" si="151"/>
        <v>-244.39999999999998</v>
      </c>
      <c r="F86" s="23">
        <f t="shared" si="151"/>
        <v>-267.59999999999997</v>
      </c>
      <c r="G86" s="24">
        <f t="shared" si="151"/>
        <v>-920.90000000000009</v>
      </c>
      <c r="H86" s="25"/>
      <c r="I86" s="22">
        <f t="shared" ref="I86:M86" si="152">-I85+I87</f>
        <v>-272.7</v>
      </c>
      <c r="J86" s="23">
        <f t="shared" si="152"/>
        <v>-276.40000000000003</v>
      </c>
      <c r="K86" s="23">
        <f t="shared" si="152"/>
        <v>-298.00000000000011</v>
      </c>
      <c r="L86" s="23">
        <f t="shared" si="152"/>
        <v>-306.3</v>
      </c>
      <c r="M86" s="24">
        <f t="shared" si="152"/>
        <v>-1153.4000000000001</v>
      </c>
      <c r="N86" s="25"/>
      <c r="O86" s="22">
        <f t="shared" ref="O86:S86" si="153">-O85+O87</f>
        <v>-298.80000000000007</v>
      </c>
      <c r="P86" s="23">
        <f t="shared" si="153"/>
        <v>-299.69999999999993</v>
      </c>
      <c r="Q86" s="23">
        <f t="shared" si="153"/>
        <v>-302.50000000000011</v>
      </c>
      <c r="R86" s="23">
        <f t="shared" si="153"/>
        <v>-306.39999999999981</v>
      </c>
      <c r="S86" s="24">
        <f t="shared" si="153"/>
        <v>-1207.3999999999999</v>
      </c>
      <c r="U86" s="22"/>
      <c r="V86" s="23"/>
      <c r="W86" s="23"/>
      <c r="X86" s="151"/>
      <c r="Z86" s="22"/>
      <c r="AA86" s="23"/>
      <c r="AB86" s="23"/>
      <c r="AC86" s="23"/>
      <c r="AD86" s="24"/>
    </row>
    <row r="87" spans="1:30" s="2" customFormat="1" x14ac:dyDescent="0.35">
      <c r="A87" s="75" t="s">
        <v>66</v>
      </c>
      <c r="C87" s="147">
        <f>C15</f>
        <v>531.70000000000005</v>
      </c>
      <c r="D87" s="148">
        <f>D15</f>
        <v>529.1</v>
      </c>
      <c r="E87" s="148">
        <f>E15</f>
        <v>518.1</v>
      </c>
      <c r="F87" s="148">
        <f>F15</f>
        <v>509.7</v>
      </c>
      <c r="G87" s="149">
        <f>G15</f>
        <v>2088.6</v>
      </c>
      <c r="H87" s="41"/>
      <c r="I87" s="147">
        <f>I15</f>
        <v>502.8</v>
      </c>
      <c r="J87" s="148">
        <f>J15</f>
        <v>495.8</v>
      </c>
      <c r="K87" s="148">
        <f>K15</f>
        <v>489.6</v>
      </c>
      <c r="L87" s="148">
        <f>L15</f>
        <v>480.7</v>
      </c>
      <c r="M87" s="149">
        <f>M15</f>
        <v>1968.9</v>
      </c>
      <c r="N87" s="41"/>
      <c r="O87" s="147">
        <f>O15</f>
        <v>459.9</v>
      </c>
      <c r="P87" s="148">
        <f>P15</f>
        <v>446.6</v>
      </c>
      <c r="Q87" s="148">
        <f>Q15</f>
        <v>429.9</v>
      </c>
      <c r="R87" s="148">
        <f>R15</f>
        <v>413.3</v>
      </c>
      <c r="S87" s="149">
        <f>S15</f>
        <v>1749.7</v>
      </c>
      <c r="U87" s="147"/>
      <c r="V87" s="148"/>
      <c r="W87" s="148"/>
      <c r="X87" s="150"/>
      <c r="Z87" s="147"/>
      <c r="AA87" s="148"/>
      <c r="AB87" s="148"/>
      <c r="AC87" s="148"/>
      <c r="AD87" s="149"/>
    </row>
    <row r="88" spans="1:30" ht="6.65" customHeight="1" x14ac:dyDescent="0.35">
      <c r="A88" s="116"/>
      <c r="C88" s="7"/>
      <c r="D88" s="8"/>
      <c r="E88" s="8"/>
      <c r="F88" s="8"/>
      <c r="G88" s="9"/>
      <c r="H88" s="10"/>
      <c r="I88" s="7"/>
      <c r="J88" s="8"/>
      <c r="K88" s="8"/>
      <c r="L88" s="8"/>
      <c r="M88" s="9"/>
      <c r="N88" s="10"/>
      <c r="O88" s="7"/>
      <c r="P88" s="8"/>
      <c r="Q88" s="8"/>
      <c r="R88" s="8"/>
      <c r="S88" s="9"/>
      <c r="U88" s="7"/>
      <c r="V88" s="8"/>
      <c r="W88" s="8"/>
      <c r="X88" s="13"/>
      <c r="Z88" s="7"/>
      <c r="AA88" s="8"/>
      <c r="AB88" s="8"/>
      <c r="AC88" s="8"/>
      <c r="AD88" s="9"/>
    </row>
    <row r="89" spans="1:30" ht="18" customHeight="1" x14ac:dyDescent="0.35">
      <c r="A89" s="14" t="s">
        <v>67</v>
      </c>
      <c r="C89" s="7"/>
      <c r="D89" s="8"/>
      <c r="E89" s="8"/>
      <c r="F89" s="8"/>
      <c r="G89" s="9"/>
      <c r="H89" s="10"/>
      <c r="I89" s="7"/>
      <c r="J89" s="8"/>
      <c r="K89" s="8"/>
      <c r="L89" s="8"/>
      <c r="M89" s="9"/>
      <c r="N89" s="10"/>
      <c r="O89" s="7"/>
      <c r="P89" s="8"/>
      <c r="Q89" s="8"/>
      <c r="R89" s="8"/>
      <c r="S89" s="9"/>
      <c r="U89" s="7"/>
      <c r="V89" s="8"/>
      <c r="W89" s="8"/>
      <c r="X89" s="13"/>
      <c r="Z89" s="7"/>
      <c r="AA89" s="8"/>
      <c r="AB89" s="8"/>
      <c r="AC89" s="8"/>
      <c r="AD89" s="9"/>
    </row>
    <row r="90" spans="1:30" s="2" customFormat="1" x14ac:dyDescent="0.35">
      <c r="A90" s="75" t="s">
        <v>68</v>
      </c>
      <c r="C90" s="147">
        <v>235.30000000000004</v>
      </c>
      <c r="D90" s="148">
        <v>235.5</v>
      </c>
      <c r="E90" s="148">
        <v>231.70000000000002</v>
      </c>
      <c r="F90" s="148">
        <v>234.30000000000004</v>
      </c>
      <c r="G90" s="149">
        <v>936.79999999999984</v>
      </c>
      <c r="H90" s="41"/>
      <c r="I90" s="147">
        <v>225.99999999999997</v>
      </c>
      <c r="J90" s="148">
        <v>223.99999999999997</v>
      </c>
      <c r="K90" s="148">
        <v>207.1</v>
      </c>
      <c r="L90" s="148">
        <v>199.8</v>
      </c>
      <c r="M90" s="149">
        <v>856.9</v>
      </c>
      <c r="N90" s="41"/>
      <c r="O90" s="147">
        <v>169.6</v>
      </c>
      <c r="P90" s="148">
        <v>153.10000000000002</v>
      </c>
      <c r="Q90" s="148">
        <v>151.99999999999997</v>
      </c>
      <c r="R90" s="148">
        <v>154.10000000000008</v>
      </c>
      <c r="S90" s="149">
        <v>628.80000000000007</v>
      </c>
      <c r="U90" s="147"/>
      <c r="V90" s="148"/>
      <c r="W90" s="148"/>
      <c r="X90" s="150"/>
      <c r="Z90" s="147"/>
      <c r="AA90" s="148"/>
      <c r="AB90" s="148"/>
      <c r="AC90" s="148"/>
      <c r="AD90" s="149"/>
    </row>
    <row r="91" spans="1:30" x14ac:dyDescent="0.35">
      <c r="A91" s="21" t="s">
        <v>69</v>
      </c>
      <c r="C91" s="22">
        <v>4.9000000000000004</v>
      </c>
      <c r="D91" s="23">
        <v>4.3</v>
      </c>
      <c r="E91" s="23">
        <v>4</v>
      </c>
      <c r="F91" s="23">
        <v>3.5</v>
      </c>
      <c r="G91" s="24">
        <v>16.7</v>
      </c>
      <c r="H91" s="25"/>
      <c r="I91" s="22">
        <v>2.8</v>
      </c>
      <c r="J91" s="23">
        <v>3.4000000000000004</v>
      </c>
      <c r="K91" s="23">
        <v>2.8</v>
      </c>
      <c r="L91" s="23">
        <v>2.5999999999999996</v>
      </c>
      <c r="M91" s="24">
        <v>11.6</v>
      </c>
      <c r="N91" s="25"/>
      <c r="O91" s="22">
        <v>2.8</v>
      </c>
      <c r="P91" s="23">
        <v>2.6000000000000005</v>
      </c>
      <c r="Q91" s="23">
        <v>2</v>
      </c>
      <c r="R91" s="23">
        <v>1.6999999999999993</v>
      </c>
      <c r="S91" s="24">
        <v>9.1</v>
      </c>
      <c r="U91" s="22"/>
      <c r="V91" s="23"/>
      <c r="W91" s="23"/>
      <c r="X91" s="151"/>
      <c r="Z91" s="22"/>
      <c r="AA91" s="23"/>
      <c r="AB91" s="23"/>
      <c r="AC91" s="23"/>
      <c r="AD91" s="24"/>
    </row>
    <row r="92" spans="1:30" x14ac:dyDescent="0.35">
      <c r="A92" s="62" t="s">
        <v>70</v>
      </c>
      <c r="C92" s="7">
        <v>1.3</v>
      </c>
      <c r="D92" s="8">
        <v>0.4</v>
      </c>
      <c r="E92" s="8">
        <v>0.4</v>
      </c>
      <c r="F92" s="8">
        <v>0.6</v>
      </c>
      <c r="G92" s="16">
        <v>2.7</v>
      </c>
      <c r="H92" s="10"/>
      <c r="I92" s="7">
        <v>0.8</v>
      </c>
      <c r="J92" s="8">
        <v>0.39999999999999991</v>
      </c>
      <c r="K92" s="8">
        <v>0.40000000000000013</v>
      </c>
      <c r="L92" s="8">
        <v>0.29999999999999982</v>
      </c>
      <c r="M92" s="16">
        <v>1.9</v>
      </c>
      <c r="N92" s="10"/>
      <c r="O92" s="7">
        <v>0.7</v>
      </c>
      <c r="P92" s="8">
        <v>1.4000000000000001</v>
      </c>
      <c r="Q92" s="8">
        <v>1.1999999999999997</v>
      </c>
      <c r="R92" s="8">
        <v>0.70000000000000018</v>
      </c>
      <c r="S92" s="16">
        <v>4</v>
      </c>
      <c r="U92" s="7"/>
      <c r="V92" s="8"/>
      <c r="W92" s="8"/>
      <c r="X92" s="13"/>
      <c r="Z92" s="7"/>
      <c r="AA92" s="8"/>
      <c r="AB92" s="8"/>
      <c r="AC92" s="8"/>
      <c r="AD92" s="16"/>
    </row>
    <row r="93" spans="1:30" x14ac:dyDescent="0.35">
      <c r="A93" s="21" t="s">
        <v>71</v>
      </c>
      <c r="C93" s="22">
        <v>1.2</v>
      </c>
      <c r="D93" s="23">
        <v>1.2</v>
      </c>
      <c r="E93" s="23">
        <v>1.2</v>
      </c>
      <c r="F93" s="23">
        <v>1.1000000000000001</v>
      </c>
      <c r="G93" s="24">
        <v>4.6999999999999993</v>
      </c>
      <c r="H93" s="25"/>
      <c r="I93" s="22">
        <v>0.7</v>
      </c>
      <c r="J93" s="23">
        <v>0.8</v>
      </c>
      <c r="K93" s="23">
        <v>0.60000000000000009</v>
      </c>
      <c r="L93" s="23">
        <v>0.60000000000000009</v>
      </c>
      <c r="M93" s="24">
        <v>2.7</v>
      </c>
      <c r="N93" s="25"/>
      <c r="O93" s="22">
        <v>0.6</v>
      </c>
      <c r="P93" s="23">
        <v>0.70000000000000007</v>
      </c>
      <c r="Q93" s="23">
        <v>0.59999999999999987</v>
      </c>
      <c r="R93" s="23">
        <v>0.70000000000000018</v>
      </c>
      <c r="S93" s="24">
        <v>2.6</v>
      </c>
      <c r="U93" s="22"/>
      <c r="V93" s="23"/>
      <c r="W93" s="23"/>
      <c r="X93" s="151"/>
      <c r="Z93" s="22"/>
      <c r="AA93" s="23"/>
      <c r="AB93" s="23"/>
      <c r="AC93" s="23"/>
      <c r="AD93" s="24"/>
    </row>
    <row r="94" spans="1:30" x14ac:dyDescent="0.35">
      <c r="A94" s="62" t="s">
        <v>72</v>
      </c>
      <c r="C94" s="7">
        <v>7.2</v>
      </c>
      <c r="D94" s="8">
        <v>8.6999999999999993</v>
      </c>
      <c r="E94" s="8">
        <v>13</v>
      </c>
      <c r="F94" s="8">
        <v>6.6</v>
      </c>
      <c r="G94" s="16">
        <v>35.5</v>
      </c>
      <c r="H94" s="10"/>
      <c r="I94" s="7">
        <v>5.3</v>
      </c>
      <c r="J94" s="8">
        <v>3.1000000000000005</v>
      </c>
      <c r="K94" s="8">
        <v>0.79999999999999893</v>
      </c>
      <c r="L94" s="8">
        <v>1.7000000000000011</v>
      </c>
      <c r="M94" s="16">
        <v>10.9</v>
      </c>
      <c r="N94" s="10"/>
      <c r="O94" s="7">
        <v>4.7</v>
      </c>
      <c r="P94" s="8">
        <v>5.1000000000000005</v>
      </c>
      <c r="Q94" s="8">
        <v>6.1999999999999993</v>
      </c>
      <c r="R94" s="8">
        <v>0.89999999999999858</v>
      </c>
      <c r="S94" s="16">
        <v>16.899999999999999</v>
      </c>
      <c r="U94" s="7"/>
      <c r="V94" s="8"/>
      <c r="W94" s="8"/>
      <c r="X94" s="13"/>
      <c r="Z94" s="7"/>
      <c r="AA94" s="8"/>
      <c r="AB94" s="8"/>
      <c r="AC94" s="8"/>
      <c r="AD94" s="16"/>
    </row>
    <row r="95" spans="1:30" x14ac:dyDescent="0.35">
      <c r="A95" s="21" t="s">
        <v>73</v>
      </c>
      <c r="C95" s="22">
        <v>0</v>
      </c>
      <c r="D95" s="23">
        <v>0</v>
      </c>
      <c r="E95" s="23">
        <v>0</v>
      </c>
      <c r="F95" s="23">
        <v>0</v>
      </c>
      <c r="G95" s="24">
        <v>0</v>
      </c>
      <c r="H95" s="25"/>
      <c r="I95" s="22">
        <v>0</v>
      </c>
      <c r="J95" s="23">
        <v>0</v>
      </c>
      <c r="K95" s="23">
        <v>0</v>
      </c>
      <c r="L95" s="23">
        <v>0.2</v>
      </c>
      <c r="M95" s="24">
        <v>0.2</v>
      </c>
      <c r="N95" s="25"/>
      <c r="O95" s="22">
        <v>0.3</v>
      </c>
      <c r="P95" s="23">
        <v>0</v>
      </c>
      <c r="Q95" s="23">
        <v>0</v>
      </c>
      <c r="R95" s="23">
        <v>0</v>
      </c>
      <c r="S95" s="24">
        <v>0.3</v>
      </c>
      <c r="U95" s="22"/>
      <c r="V95" s="23"/>
      <c r="W95" s="23"/>
      <c r="X95" s="151"/>
      <c r="Z95" s="22"/>
      <c r="AA95" s="23"/>
      <c r="AB95" s="23"/>
      <c r="AC95" s="23"/>
      <c r="AD95" s="24"/>
    </row>
    <row r="96" spans="1:30" s="2" customFormat="1" x14ac:dyDescent="0.35">
      <c r="A96" s="75" t="s">
        <v>17</v>
      </c>
      <c r="C96" s="147">
        <f>C16</f>
        <v>249.90000000000003</v>
      </c>
      <c r="D96" s="148">
        <f>D16</f>
        <v>250.1</v>
      </c>
      <c r="E96" s="148">
        <f>E16</f>
        <v>250.3</v>
      </c>
      <c r="F96" s="148">
        <f>F16</f>
        <v>246.10000000000002</v>
      </c>
      <c r="G96" s="149">
        <f>G16</f>
        <v>996.4</v>
      </c>
      <c r="H96" s="41"/>
      <c r="I96" s="147">
        <f>I16</f>
        <v>235.6</v>
      </c>
      <c r="J96" s="148">
        <f>J16</f>
        <v>231.7</v>
      </c>
      <c r="K96" s="148">
        <f>K16</f>
        <v>211.70000000000002</v>
      </c>
      <c r="L96" s="148">
        <f>L16</f>
        <v>205.2</v>
      </c>
      <c r="M96" s="149">
        <f>M16</f>
        <v>884.2</v>
      </c>
      <c r="N96" s="41"/>
      <c r="O96" s="147">
        <f>O16</f>
        <v>178.7</v>
      </c>
      <c r="P96" s="148">
        <f>P16</f>
        <v>162.9</v>
      </c>
      <c r="Q96" s="148">
        <f>Q16</f>
        <v>161.99999999999994</v>
      </c>
      <c r="R96" s="148">
        <f>R16</f>
        <v>158.10000000000005</v>
      </c>
      <c r="S96" s="149">
        <f>S16</f>
        <v>661.7</v>
      </c>
      <c r="U96" s="147"/>
      <c r="V96" s="148"/>
      <c r="W96" s="148"/>
      <c r="X96" s="150"/>
      <c r="Z96" s="147"/>
      <c r="AA96" s="148"/>
      <c r="AB96" s="148"/>
      <c r="AC96" s="148"/>
      <c r="AD96" s="149"/>
    </row>
    <row r="97" spans="1:30" ht="6.65" customHeight="1" x14ac:dyDescent="0.35">
      <c r="A97" s="116"/>
      <c r="C97" s="7"/>
      <c r="D97" s="8"/>
      <c r="E97" s="8"/>
      <c r="F97" s="8"/>
      <c r="G97" s="9"/>
      <c r="H97" s="10"/>
      <c r="I97" s="7"/>
      <c r="J97" s="8"/>
      <c r="K97" s="8"/>
      <c r="L97" s="8"/>
      <c r="M97" s="9"/>
      <c r="N97" s="10"/>
      <c r="O97" s="7"/>
      <c r="P97" s="8"/>
      <c r="Q97" s="8"/>
      <c r="R97" s="8"/>
      <c r="S97" s="9"/>
      <c r="U97" s="7"/>
      <c r="V97" s="8"/>
      <c r="W97" s="8"/>
      <c r="X97" s="13"/>
      <c r="Z97" s="7"/>
      <c r="AA97" s="8"/>
      <c r="AB97" s="8"/>
      <c r="AC97" s="8"/>
      <c r="AD97" s="9"/>
    </row>
    <row r="98" spans="1:30" ht="18" customHeight="1" x14ac:dyDescent="0.35">
      <c r="A98" s="14" t="s">
        <v>74</v>
      </c>
      <c r="C98" s="7"/>
      <c r="D98" s="8"/>
      <c r="E98" s="8"/>
      <c r="F98" s="8"/>
      <c r="G98" s="9"/>
      <c r="H98" s="10"/>
      <c r="I98" s="7"/>
      <c r="J98" s="8"/>
      <c r="K98" s="8"/>
      <c r="L98" s="8"/>
      <c r="M98" s="9"/>
      <c r="N98" s="10"/>
      <c r="O98" s="7"/>
      <c r="P98" s="8"/>
      <c r="Q98" s="8"/>
      <c r="R98" s="8"/>
      <c r="S98" s="9"/>
      <c r="U98" s="7"/>
      <c r="V98" s="8"/>
      <c r="W98" s="8"/>
      <c r="X98" s="13"/>
      <c r="Z98" s="7"/>
      <c r="AA98" s="8"/>
      <c r="AB98" s="8"/>
      <c r="AC98" s="8"/>
      <c r="AD98" s="9"/>
    </row>
    <row r="99" spans="1:30" x14ac:dyDescent="0.35">
      <c r="A99" s="75" t="s">
        <v>75</v>
      </c>
      <c r="B99" s="2"/>
      <c r="C99" s="76">
        <v>24.2</v>
      </c>
      <c r="D99" s="41">
        <v>2.8999999999999488</v>
      </c>
      <c r="E99" s="41">
        <v>-2.8999999999999488</v>
      </c>
      <c r="F99" s="41">
        <v>-26.700000000000038</v>
      </c>
      <c r="G99" s="152">
        <v>-2.4999999999997726</v>
      </c>
      <c r="H99" s="41"/>
      <c r="I99" s="76">
        <v>20.900000000000006</v>
      </c>
      <c r="J99" s="41">
        <v>3.9999999999999716</v>
      </c>
      <c r="K99" s="41">
        <v>-476.69999999999982</v>
      </c>
      <c r="L99" s="41">
        <v>-227.2</v>
      </c>
      <c r="M99" s="152">
        <v>-678.99999999999989</v>
      </c>
      <c r="N99" s="41"/>
      <c r="O99" s="76">
        <v>-581</v>
      </c>
      <c r="P99" s="41">
        <v>-63.799999999999955</v>
      </c>
      <c r="Q99" s="41">
        <v>-239.4</v>
      </c>
      <c r="R99" s="41">
        <v>-15.200000000000323</v>
      </c>
      <c r="S99" s="152">
        <v>-899.40000000000032</v>
      </c>
      <c r="U99" s="76"/>
      <c r="V99" s="41"/>
      <c r="W99" s="41"/>
      <c r="X99" s="153"/>
      <c r="Z99" s="76"/>
      <c r="AA99" s="41"/>
      <c r="AB99" s="41"/>
      <c r="AC99" s="41"/>
      <c r="AD99" s="152"/>
    </row>
    <row r="100" spans="1:30" x14ac:dyDescent="0.35">
      <c r="A100" s="21" t="s">
        <v>69</v>
      </c>
      <c r="C100" s="22">
        <v>17.2</v>
      </c>
      <c r="D100" s="23">
        <v>20.399999999999999</v>
      </c>
      <c r="E100" s="23">
        <v>19.100000000000001</v>
      </c>
      <c r="F100" s="23">
        <v>18.7</v>
      </c>
      <c r="G100" s="24">
        <f>SUM(C100:F100)</f>
        <v>75.399999999999991</v>
      </c>
      <c r="H100" s="25"/>
      <c r="I100" s="22">
        <v>17</v>
      </c>
      <c r="J100" s="23">
        <v>23.1</v>
      </c>
      <c r="K100" s="23">
        <v>19.399999999999999</v>
      </c>
      <c r="L100" s="23">
        <v>10</v>
      </c>
      <c r="M100" s="24">
        <f>SUM(I100:L100)</f>
        <v>69.5</v>
      </c>
      <c r="N100" s="25"/>
      <c r="O100" s="22">
        <v>15.2</v>
      </c>
      <c r="P100" s="23">
        <v>19.500000000000004</v>
      </c>
      <c r="Q100" s="23">
        <v>17.199999999999996</v>
      </c>
      <c r="R100" s="23">
        <v>13.500000000000007</v>
      </c>
      <c r="S100" s="24">
        <f>SUM(O100:R100)</f>
        <v>65.400000000000006</v>
      </c>
      <c r="U100" s="22"/>
      <c r="V100" s="23"/>
      <c r="W100" s="23"/>
      <c r="X100" s="151"/>
      <c r="Z100" s="22"/>
      <c r="AA100" s="23"/>
      <c r="AB100" s="23"/>
      <c r="AC100" s="23"/>
      <c r="AD100" s="24"/>
    </row>
    <row r="101" spans="1:30" x14ac:dyDescent="0.35">
      <c r="A101" s="62" t="s">
        <v>76</v>
      </c>
      <c r="C101" s="7">
        <v>4</v>
      </c>
      <c r="D101" s="8">
        <v>3</v>
      </c>
      <c r="E101" s="8">
        <v>2.1</v>
      </c>
      <c r="F101" s="8">
        <v>2.7</v>
      </c>
      <c r="G101" s="16">
        <f t="shared" ref="G101:G104" si="154">SUM(C101:F101)</f>
        <v>11.8</v>
      </c>
      <c r="H101" s="10"/>
      <c r="I101" s="7">
        <v>3.4</v>
      </c>
      <c r="J101" s="8">
        <v>2.4</v>
      </c>
      <c r="K101" s="8">
        <v>2.4</v>
      </c>
      <c r="L101" s="8">
        <v>1.8000000000000007</v>
      </c>
      <c r="M101" s="16">
        <f t="shared" ref="M101:M104" si="155">SUM(I101:L101)</f>
        <v>10</v>
      </c>
      <c r="N101" s="10"/>
      <c r="O101" s="7">
        <v>2.2000000000000002</v>
      </c>
      <c r="P101" s="8">
        <v>4.2</v>
      </c>
      <c r="Q101" s="8">
        <v>3.2999999999999989</v>
      </c>
      <c r="R101" s="8">
        <v>2.4000000000000004</v>
      </c>
      <c r="S101" s="16">
        <f t="shared" ref="S101:S104" si="156">SUM(O101:R101)</f>
        <v>12.1</v>
      </c>
      <c r="U101" s="7"/>
      <c r="V101" s="8"/>
      <c r="W101" s="8"/>
      <c r="X101" s="13"/>
      <c r="Z101" s="7"/>
      <c r="AA101" s="8"/>
      <c r="AB101" s="8"/>
      <c r="AC101" s="8"/>
      <c r="AD101" s="16"/>
    </row>
    <row r="102" spans="1:30" x14ac:dyDescent="0.35">
      <c r="A102" s="21" t="s">
        <v>77</v>
      </c>
      <c r="C102" s="22">
        <v>8.4</v>
      </c>
      <c r="D102" s="23">
        <v>6.9</v>
      </c>
      <c r="E102" s="23">
        <v>6.5</v>
      </c>
      <c r="F102" s="23">
        <v>3.9</v>
      </c>
      <c r="G102" s="24">
        <f t="shared" si="154"/>
        <v>25.7</v>
      </c>
      <c r="H102" s="25"/>
      <c r="I102" s="22">
        <v>5.3</v>
      </c>
      <c r="J102" s="23">
        <v>1.9000000000000004</v>
      </c>
      <c r="K102" s="23">
        <v>2.4</v>
      </c>
      <c r="L102" s="23">
        <v>1.4000000000000004</v>
      </c>
      <c r="M102" s="24">
        <f t="shared" si="155"/>
        <v>11</v>
      </c>
      <c r="N102" s="25"/>
      <c r="O102" s="22">
        <v>1.3</v>
      </c>
      <c r="P102" s="23">
        <v>1.2</v>
      </c>
      <c r="Q102" s="23">
        <v>1.5999999999999996</v>
      </c>
      <c r="R102" s="23">
        <v>1.1000000000000005</v>
      </c>
      <c r="S102" s="24">
        <f t="shared" si="156"/>
        <v>5.2</v>
      </c>
      <c r="U102" s="22"/>
      <c r="V102" s="23"/>
      <c r="W102" s="23"/>
      <c r="X102" s="151"/>
      <c r="Z102" s="22"/>
      <c r="AA102" s="23"/>
      <c r="AB102" s="23"/>
      <c r="AC102" s="23"/>
      <c r="AD102" s="24"/>
    </row>
    <row r="103" spans="1:30" x14ac:dyDescent="0.35">
      <c r="A103" s="62" t="s">
        <v>72</v>
      </c>
      <c r="C103" s="7">
        <v>38.6</v>
      </c>
      <c r="D103" s="8">
        <v>39.1</v>
      </c>
      <c r="E103" s="8">
        <v>55.2</v>
      </c>
      <c r="F103" s="8">
        <v>28.6</v>
      </c>
      <c r="G103" s="16">
        <f t="shared" si="154"/>
        <v>161.5</v>
      </c>
      <c r="H103" s="10"/>
      <c r="I103" s="7">
        <v>23.3</v>
      </c>
      <c r="J103" s="8">
        <v>24.900000000000002</v>
      </c>
      <c r="K103" s="8">
        <v>26.1</v>
      </c>
      <c r="L103" s="8">
        <v>24.699999999999989</v>
      </c>
      <c r="M103" s="16">
        <f t="shared" si="155"/>
        <v>99</v>
      </c>
      <c r="N103" s="10"/>
      <c r="O103" s="7">
        <v>25.6</v>
      </c>
      <c r="P103" s="8">
        <v>23.1</v>
      </c>
      <c r="Q103" s="8">
        <v>14.299999999999997</v>
      </c>
      <c r="R103" s="8">
        <v>7.7999999999999972</v>
      </c>
      <c r="S103" s="16">
        <f t="shared" si="156"/>
        <v>70.8</v>
      </c>
      <c r="U103" s="7"/>
      <c r="V103" s="8"/>
      <c r="W103" s="8"/>
      <c r="X103" s="13"/>
      <c r="Z103" s="7"/>
      <c r="AA103" s="8"/>
      <c r="AB103" s="8"/>
      <c r="AC103" s="8"/>
      <c r="AD103" s="16"/>
    </row>
    <row r="104" spans="1:30" x14ac:dyDescent="0.35">
      <c r="A104" s="21" t="s">
        <v>73</v>
      </c>
      <c r="C104" s="22">
        <v>0</v>
      </c>
      <c r="D104" s="23">
        <v>0</v>
      </c>
      <c r="E104" s="23">
        <v>0</v>
      </c>
      <c r="F104" s="23">
        <v>0</v>
      </c>
      <c r="G104" s="24">
        <f t="shared" si="154"/>
        <v>0</v>
      </c>
      <c r="H104" s="25"/>
      <c r="I104" s="22">
        <v>0</v>
      </c>
      <c r="J104" s="23">
        <v>0</v>
      </c>
      <c r="K104" s="23">
        <v>0</v>
      </c>
      <c r="L104" s="23">
        <v>5.9</v>
      </c>
      <c r="M104" s="24">
        <f t="shared" si="155"/>
        <v>5.9</v>
      </c>
      <c r="N104" s="25"/>
      <c r="O104" s="22">
        <v>3.2</v>
      </c>
      <c r="P104" s="23">
        <v>1.7000000000000002</v>
      </c>
      <c r="Q104" s="23">
        <v>-5.3000000000000007</v>
      </c>
      <c r="R104" s="23">
        <v>-4.3999999999999995</v>
      </c>
      <c r="S104" s="24">
        <f t="shared" si="156"/>
        <v>-4.8</v>
      </c>
      <c r="U104" s="22"/>
      <c r="V104" s="23"/>
      <c r="W104" s="23"/>
      <c r="X104" s="151"/>
      <c r="Z104" s="22"/>
      <c r="AA104" s="23"/>
      <c r="AB104" s="23"/>
      <c r="AC104" s="23"/>
      <c r="AD104" s="24"/>
    </row>
    <row r="105" spans="1:30" x14ac:dyDescent="0.35">
      <c r="A105" s="62" t="s">
        <v>78</v>
      </c>
      <c r="C105" s="31">
        <v>0</v>
      </c>
      <c r="D105" s="25">
        <v>0</v>
      </c>
      <c r="E105" s="25">
        <v>0</v>
      </c>
      <c r="F105" s="25">
        <v>52.4</v>
      </c>
      <c r="G105" s="32">
        <f t="shared" ref="G105" si="157">SUM(C105:F105)</f>
        <v>52.4</v>
      </c>
      <c r="H105" s="25"/>
      <c r="I105" s="31">
        <v>0</v>
      </c>
      <c r="J105" s="25">
        <v>0</v>
      </c>
      <c r="K105" s="25">
        <v>405.2</v>
      </c>
      <c r="L105" s="25">
        <v>129.30000000000001</v>
      </c>
      <c r="M105" s="32">
        <f t="shared" ref="M105" si="158">SUM(I105:L105)</f>
        <v>534.5</v>
      </c>
      <c r="N105" s="25"/>
      <c r="O105" s="31">
        <v>543.1</v>
      </c>
      <c r="P105" s="25">
        <v>0</v>
      </c>
      <c r="Q105" s="25">
        <v>165.69999999999993</v>
      </c>
      <c r="R105" s="25">
        <v>0</v>
      </c>
      <c r="S105" s="32">
        <f t="shared" ref="S105" si="159">SUM(O105:R105)</f>
        <v>708.8</v>
      </c>
      <c r="U105" s="31"/>
      <c r="V105" s="25"/>
      <c r="W105" s="25"/>
      <c r="X105" s="154"/>
      <c r="Z105" s="31"/>
      <c r="AA105" s="25"/>
      <c r="AB105" s="25"/>
      <c r="AC105" s="25"/>
      <c r="AD105" s="32"/>
    </row>
    <row r="106" spans="1:30" x14ac:dyDescent="0.35">
      <c r="A106" s="21" t="s">
        <v>79</v>
      </c>
      <c r="C106" s="22">
        <v>0</v>
      </c>
      <c r="D106" s="23">
        <v>0</v>
      </c>
      <c r="E106" s="23">
        <v>0</v>
      </c>
      <c r="F106" s="23">
        <v>0</v>
      </c>
      <c r="G106" s="24">
        <f t="shared" ref="G106" si="160">SUM(C106:F106)</f>
        <v>0</v>
      </c>
      <c r="H106" s="25"/>
      <c r="I106" s="22">
        <v>0</v>
      </c>
      <c r="J106" s="23">
        <v>0</v>
      </c>
      <c r="K106" s="23">
        <v>0</v>
      </c>
      <c r="L106" s="23">
        <v>0</v>
      </c>
      <c r="M106" s="24">
        <f t="shared" ref="M106" si="161">SUM(I106:L106)</f>
        <v>0</v>
      </c>
      <c r="N106" s="25"/>
      <c r="O106" s="22">
        <v>0</v>
      </c>
      <c r="P106" s="23">
        <v>12.1</v>
      </c>
      <c r="Q106" s="23">
        <v>0</v>
      </c>
      <c r="R106" s="23">
        <v>0</v>
      </c>
      <c r="S106" s="24">
        <f t="shared" ref="S106" si="162">SUM(O106:R106)</f>
        <v>12.1</v>
      </c>
      <c r="U106" s="22"/>
      <c r="V106" s="23"/>
      <c r="W106" s="23"/>
      <c r="X106" s="151"/>
      <c r="Z106" s="22"/>
      <c r="AA106" s="23"/>
      <c r="AB106" s="23"/>
      <c r="AC106" s="23"/>
      <c r="AD106" s="24"/>
    </row>
    <row r="107" spans="1:30" x14ac:dyDescent="0.35">
      <c r="A107" s="62" t="s">
        <v>80</v>
      </c>
      <c r="C107" s="31">
        <v>0</v>
      </c>
      <c r="D107" s="25">
        <v>0</v>
      </c>
      <c r="E107" s="25">
        <v>0</v>
      </c>
      <c r="F107" s="25">
        <v>0</v>
      </c>
      <c r="G107" s="32">
        <f t="shared" ref="G107:G108" si="163">SUM(C107:F107)</f>
        <v>0</v>
      </c>
      <c r="H107" s="25"/>
      <c r="I107" s="31">
        <v>0</v>
      </c>
      <c r="J107" s="25">
        <v>0</v>
      </c>
      <c r="K107" s="25">
        <v>58.7</v>
      </c>
      <c r="L107" s="25">
        <v>87.399999999999991</v>
      </c>
      <c r="M107" s="32">
        <f t="shared" ref="M107:M108" si="164">SUM(I107:L107)</f>
        <v>146.1</v>
      </c>
      <c r="N107" s="25"/>
      <c r="O107" s="31">
        <v>0</v>
      </c>
      <c r="P107" s="25">
        <v>0</v>
      </c>
      <c r="Q107" s="25">
        <v>48.4</v>
      </c>
      <c r="R107" s="25">
        <v>3.8000000000000043</v>
      </c>
      <c r="S107" s="32">
        <f t="shared" ref="S107:S108" si="165">SUM(O107:R107)</f>
        <v>52.2</v>
      </c>
      <c r="U107" s="31"/>
      <c r="V107" s="25"/>
      <c r="W107" s="25"/>
      <c r="X107" s="154"/>
      <c r="Z107" s="31"/>
      <c r="AA107" s="25"/>
      <c r="AB107" s="25"/>
      <c r="AC107" s="25"/>
      <c r="AD107" s="32"/>
    </row>
    <row r="108" spans="1:30" x14ac:dyDescent="0.35">
      <c r="A108" s="21" t="s">
        <v>81</v>
      </c>
      <c r="C108" s="22">
        <v>-19.899999999999999</v>
      </c>
      <c r="D108" s="23">
        <v>0</v>
      </c>
      <c r="E108" s="23">
        <v>0</v>
      </c>
      <c r="F108" s="23">
        <v>0</v>
      </c>
      <c r="G108" s="24">
        <f t="shared" si="163"/>
        <v>-19.899999999999999</v>
      </c>
      <c r="H108" s="25"/>
      <c r="I108" s="22">
        <v>0</v>
      </c>
      <c r="J108" s="23">
        <v>0</v>
      </c>
      <c r="K108" s="23">
        <v>0</v>
      </c>
      <c r="L108" s="23">
        <v>0</v>
      </c>
      <c r="M108" s="24">
        <f t="shared" si="164"/>
        <v>0</v>
      </c>
      <c r="N108" s="25"/>
      <c r="O108" s="22">
        <v>0</v>
      </c>
      <c r="P108" s="23">
        <v>0</v>
      </c>
      <c r="Q108" s="23">
        <v>0</v>
      </c>
      <c r="R108" s="23">
        <v>0</v>
      </c>
      <c r="S108" s="24">
        <f t="shared" si="165"/>
        <v>0</v>
      </c>
      <c r="U108" s="22"/>
      <c r="V108" s="23"/>
      <c r="W108" s="23"/>
      <c r="X108" s="151"/>
      <c r="Z108" s="22"/>
      <c r="AA108" s="23"/>
      <c r="AB108" s="23"/>
      <c r="AC108" s="23"/>
      <c r="AD108" s="24"/>
    </row>
    <row r="109" spans="1:30" x14ac:dyDescent="0.35">
      <c r="A109" s="62" t="s">
        <v>82</v>
      </c>
      <c r="C109" s="31">
        <v>46.4</v>
      </c>
      <c r="D109" s="25">
        <v>47.1</v>
      </c>
      <c r="E109" s="25">
        <v>43.9</v>
      </c>
      <c r="F109" s="25">
        <v>42.3</v>
      </c>
      <c r="G109" s="32">
        <f t="shared" ref="G109" si="166">SUM(C109:F109)</f>
        <v>179.7</v>
      </c>
      <c r="H109" s="25"/>
      <c r="I109" s="31">
        <v>42.2</v>
      </c>
      <c r="J109" s="25">
        <v>42.2</v>
      </c>
      <c r="K109" s="25">
        <v>42</v>
      </c>
      <c r="L109" s="25">
        <v>40.400000000000006</v>
      </c>
      <c r="M109" s="32">
        <f t="shared" ref="M109" si="167">SUM(I109:L109)</f>
        <v>166.8</v>
      </c>
      <c r="N109" s="25"/>
      <c r="O109" s="31">
        <v>40.9</v>
      </c>
      <c r="P109" s="25">
        <v>41.000000000000007</v>
      </c>
      <c r="Q109" s="25">
        <v>39.699999999999989</v>
      </c>
      <c r="R109" s="25">
        <v>39.400000000000006</v>
      </c>
      <c r="S109" s="32">
        <f t="shared" ref="S109" si="168">SUM(O109:R109)</f>
        <v>161</v>
      </c>
      <c r="U109" s="31"/>
      <c r="V109" s="25"/>
      <c r="W109" s="25"/>
      <c r="X109" s="154"/>
      <c r="Z109" s="31"/>
      <c r="AA109" s="25"/>
      <c r="AB109" s="25"/>
      <c r="AC109" s="25"/>
      <c r="AD109" s="32"/>
    </row>
    <row r="110" spans="1:30" s="2" customFormat="1" x14ac:dyDescent="0.35">
      <c r="A110" s="37" t="s">
        <v>24</v>
      </c>
      <c r="C110" s="38">
        <f>C23</f>
        <v>118.9</v>
      </c>
      <c r="D110" s="39">
        <f>D23</f>
        <v>119.39999999999999</v>
      </c>
      <c r="E110" s="39">
        <f>E23</f>
        <v>123.9</v>
      </c>
      <c r="F110" s="39">
        <f>F23</f>
        <v>121.9</v>
      </c>
      <c r="G110" s="155">
        <f>G23</f>
        <v>484.09999999999991</v>
      </c>
      <c r="H110" s="41"/>
      <c r="I110" s="38">
        <f>I23</f>
        <v>112.1</v>
      </c>
      <c r="J110" s="39">
        <f>J23</f>
        <v>98.5</v>
      </c>
      <c r="K110" s="39">
        <f>K23</f>
        <v>79.499999999999957</v>
      </c>
      <c r="L110" s="39">
        <f>L23</f>
        <v>73.700000000000031</v>
      </c>
      <c r="M110" s="155">
        <f>M23</f>
        <v>363.80000000000007</v>
      </c>
      <c r="N110" s="41"/>
      <c r="O110" s="38">
        <f>O23</f>
        <v>50.500000000000128</v>
      </c>
      <c r="P110" s="39">
        <f>P23</f>
        <v>38.999999999999964</v>
      </c>
      <c r="Q110" s="39">
        <f>Q23</f>
        <v>45.499999999999972</v>
      </c>
      <c r="R110" s="39">
        <f>R23</f>
        <v>48.400000000000006</v>
      </c>
      <c r="S110" s="155">
        <f>S23</f>
        <v>183.40000000000003</v>
      </c>
      <c r="U110" s="38"/>
      <c r="V110" s="39"/>
      <c r="W110" s="39"/>
      <c r="X110" s="156"/>
      <c r="Z110" s="38"/>
      <c r="AA110" s="39"/>
      <c r="AB110" s="39"/>
      <c r="AC110" s="39"/>
      <c r="AD110" s="155"/>
    </row>
    <row r="111" spans="1:30" ht="6.65" customHeight="1" x14ac:dyDescent="0.35">
      <c r="A111" s="116"/>
      <c r="C111" s="7"/>
      <c r="D111" s="8"/>
      <c r="E111" s="8"/>
      <c r="F111" s="8"/>
      <c r="G111" s="9"/>
      <c r="H111" s="10"/>
      <c r="I111" s="7"/>
      <c r="J111" s="8"/>
      <c r="K111" s="8"/>
      <c r="L111" s="8"/>
      <c r="M111" s="9"/>
      <c r="N111" s="10"/>
      <c r="O111" s="7"/>
      <c r="P111" s="8"/>
      <c r="Q111" s="8"/>
      <c r="R111" s="8"/>
      <c r="S111" s="9"/>
      <c r="U111" s="7"/>
      <c r="V111" s="8"/>
      <c r="W111" s="8"/>
      <c r="X111" s="13"/>
      <c r="Z111" s="7"/>
      <c r="AA111" s="8"/>
      <c r="AB111" s="8"/>
      <c r="AC111" s="8"/>
      <c r="AD111" s="9"/>
    </row>
    <row r="112" spans="1:30" ht="18" customHeight="1" x14ac:dyDescent="0.35">
      <c r="A112" s="14" t="s">
        <v>83</v>
      </c>
      <c r="C112" s="7"/>
      <c r="D112" s="8"/>
      <c r="E112" s="8"/>
      <c r="F112" s="8"/>
      <c r="G112" s="9"/>
      <c r="H112" s="10"/>
      <c r="I112" s="7"/>
      <c r="J112" s="8"/>
      <c r="K112" s="8"/>
      <c r="L112" s="8"/>
      <c r="M112" s="9"/>
      <c r="N112" s="10"/>
      <c r="O112" s="7"/>
      <c r="P112" s="8"/>
      <c r="Q112" s="8"/>
      <c r="R112" s="8"/>
      <c r="S112" s="9"/>
      <c r="U112" s="7"/>
      <c r="V112" s="8"/>
      <c r="W112" s="8"/>
      <c r="X112" s="13"/>
      <c r="Z112" s="7"/>
      <c r="AA112" s="8"/>
      <c r="AB112" s="8"/>
      <c r="AC112" s="8"/>
      <c r="AD112" s="9"/>
    </row>
    <row r="113" spans="1:30" x14ac:dyDescent="0.35">
      <c r="A113" s="75" t="s">
        <v>84</v>
      </c>
      <c r="B113" s="2"/>
      <c r="C113" s="76">
        <v>-64</v>
      </c>
      <c r="D113" s="41">
        <v>-36.600000000000051</v>
      </c>
      <c r="E113" s="41">
        <v>-34.799999999999947</v>
      </c>
      <c r="F113" s="41">
        <v>-82.900000000000034</v>
      </c>
      <c r="G113" s="152">
        <v>-218.3</v>
      </c>
      <c r="H113" s="41"/>
      <c r="I113" s="76">
        <v>-38.5</v>
      </c>
      <c r="J113" s="41">
        <v>-40.600000000000023</v>
      </c>
      <c r="K113" s="41">
        <v>-511.69999999999982</v>
      </c>
      <c r="L113" s="41">
        <v>-213.99999999999994</v>
      </c>
      <c r="M113" s="152">
        <v>-804.8</v>
      </c>
      <c r="N113" s="41"/>
      <c r="O113" s="76">
        <v>-612</v>
      </c>
      <c r="P113" s="41">
        <v>-27.19999999999995</v>
      </c>
      <c r="Q113" s="41">
        <v>-226.6</v>
      </c>
      <c r="R113" s="41">
        <v>27.999999999999687</v>
      </c>
      <c r="S113" s="152">
        <v>-837.8</v>
      </c>
      <c r="T113" s="2"/>
      <c r="U113" s="76"/>
      <c r="V113" s="41"/>
      <c r="W113" s="41"/>
      <c r="X113" s="153"/>
      <c r="Z113" s="76"/>
      <c r="AA113" s="41"/>
      <c r="AB113" s="41"/>
      <c r="AC113" s="41"/>
      <c r="AD113" s="152"/>
    </row>
    <row r="114" spans="1:30" x14ac:dyDescent="0.35">
      <c r="A114" s="21" t="s">
        <v>69</v>
      </c>
      <c r="C114" s="22">
        <v>17.2</v>
      </c>
      <c r="D114" s="23">
        <v>20.399999999999999</v>
      </c>
      <c r="E114" s="23">
        <v>19.100000000000001</v>
      </c>
      <c r="F114" s="23">
        <v>18.7</v>
      </c>
      <c r="G114" s="24">
        <f>SUM(C114:F114)</f>
        <v>75.399999999999991</v>
      </c>
      <c r="H114" s="25"/>
      <c r="I114" s="22">
        <v>17</v>
      </c>
      <c r="J114" s="23">
        <v>23.1</v>
      </c>
      <c r="K114" s="23">
        <v>19.399999999999999</v>
      </c>
      <c r="L114" s="23">
        <v>10</v>
      </c>
      <c r="M114" s="24">
        <f>SUM(I114:L114)</f>
        <v>69.5</v>
      </c>
      <c r="N114" s="25"/>
      <c r="O114" s="22">
        <v>15.2</v>
      </c>
      <c r="P114" s="23">
        <v>19.500000000000004</v>
      </c>
      <c r="Q114" s="23">
        <v>17.199999999999996</v>
      </c>
      <c r="R114" s="23">
        <v>13.500000000000007</v>
      </c>
      <c r="S114" s="24">
        <f>SUM(O114:R114)</f>
        <v>65.400000000000006</v>
      </c>
      <c r="U114" s="22"/>
      <c r="V114" s="23"/>
      <c r="W114" s="23"/>
      <c r="X114" s="151"/>
      <c r="Z114" s="22"/>
      <c r="AA114" s="23"/>
      <c r="AB114" s="23"/>
      <c r="AC114" s="23"/>
      <c r="AD114" s="24"/>
    </row>
    <row r="115" spans="1:30" x14ac:dyDescent="0.35">
      <c r="A115" s="62" t="s">
        <v>76</v>
      </c>
      <c r="C115" s="7">
        <v>4</v>
      </c>
      <c r="D115" s="8">
        <v>3</v>
      </c>
      <c r="E115" s="8">
        <v>2.1</v>
      </c>
      <c r="F115" s="8">
        <v>2.7</v>
      </c>
      <c r="G115" s="16">
        <f t="shared" ref="G115:G119" si="169">SUM(C115:F115)</f>
        <v>11.8</v>
      </c>
      <c r="H115" s="10"/>
      <c r="I115" s="7">
        <v>3.4</v>
      </c>
      <c r="J115" s="8">
        <v>2.4</v>
      </c>
      <c r="K115" s="8">
        <v>2.4</v>
      </c>
      <c r="L115" s="8">
        <v>1.8000000000000007</v>
      </c>
      <c r="M115" s="16">
        <f t="shared" ref="M115:M119" si="170">SUM(I115:L115)</f>
        <v>10</v>
      </c>
      <c r="N115" s="10"/>
      <c r="O115" s="7">
        <v>2.2000000000000002</v>
      </c>
      <c r="P115" s="8">
        <v>4.2</v>
      </c>
      <c r="Q115" s="8">
        <v>3.2999999999999989</v>
      </c>
      <c r="R115" s="8">
        <v>2.4000000000000004</v>
      </c>
      <c r="S115" s="16">
        <f t="shared" ref="S115:S119" si="171">SUM(O115:R115)</f>
        <v>12.1</v>
      </c>
      <c r="U115" s="7"/>
      <c r="V115" s="8"/>
      <c r="W115" s="8"/>
      <c r="X115" s="13"/>
      <c r="Z115" s="7"/>
      <c r="AA115" s="8"/>
      <c r="AB115" s="8"/>
      <c r="AC115" s="8"/>
      <c r="AD115" s="16"/>
    </row>
    <row r="116" spans="1:30" x14ac:dyDescent="0.35">
      <c r="A116" s="21" t="s">
        <v>77</v>
      </c>
      <c r="C116" s="22">
        <v>8.4</v>
      </c>
      <c r="D116" s="23">
        <v>6.9</v>
      </c>
      <c r="E116" s="23">
        <v>6.5</v>
      </c>
      <c r="F116" s="23">
        <v>3.9</v>
      </c>
      <c r="G116" s="24">
        <f t="shared" si="169"/>
        <v>25.7</v>
      </c>
      <c r="H116" s="25"/>
      <c r="I116" s="22">
        <v>5.3</v>
      </c>
      <c r="J116" s="23">
        <v>1.9000000000000004</v>
      </c>
      <c r="K116" s="23">
        <v>2.4</v>
      </c>
      <c r="L116" s="23">
        <v>1.4000000000000004</v>
      </c>
      <c r="M116" s="24">
        <f t="shared" si="170"/>
        <v>11</v>
      </c>
      <c r="N116" s="25"/>
      <c r="O116" s="22">
        <v>1.3</v>
      </c>
      <c r="P116" s="23">
        <v>1.2</v>
      </c>
      <c r="Q116" s="23">
        <v>1.5999999999999996</v>
      </c>
      <c r="R116" s="23">
        <v>1.1000000000000005</v>
      </c>
      <c r="S116" s="24">
        <f t="shared" si="171"/>
        <v>5.2</v>
      </c>
      <c r="U116" s="22"/>
      <c r="V116" s="23"/>
      <c r="W116" s="23"/>
      <c r="X116" s="151"/>
      <c r="Z116" s="22"/>
      <c r="AA116" s="23"/>
      <c r="AB116" s="23"/>
      <c r="AC116" s="23"/>
      <c r="AD116" s="24"/>
    </row>
    <row r="117" spans="1:30" x14ac:dyDescent="0.35">
      <c r="A117" s="62" t="s">
        <v>72</v>
      </c>
      <c r="C117" s="7">
        <v>38.6</v>
      </c>
      <c r="D117" s="8">
        <v>39.1</v>
      </c>
      <c r="E117" s="8">
        <v>55.2</v>
      </c>
      <c r="F117" s="8">
        <v>28.6</v>
      </c>
      <c r="G117" s="16">
        <f t="shared" si="169"/>
        <v>161.5</v>
      </c>
      <c r="H117" s="10"/>
      <c r="I117" s="7">
        <v>23.3</v>
      </c>
      <c r="J117" s="8">
        <v>24.900000000000002</v>
      </c>
      <c r="K117" s="8">
        <v>26.1</v>
      </c>
      <c r="L117" s="8">
        <v>24.699999999999989</v>
      </c>
      <c r="M117" s="16">
        <f t="shared" si="170"/>
        <v>99</v>
      </c>
      <c r="N117" s="10"/>
      <c r="O117" s="7">
        <v>25.6</v>
      </c>
      <c r="P117" s="8">
        <v>23.1</v>
      </c>
      <c r="Q117" s="8">
        <v>14.299999999999997</v>
      </c>
      <c r="R117" s="8">
        <v>7.7999999999999972</v>
      </c>
      <c r="S117" s="16">
        <f t="shared" si="171"/>
        <v>70.8</v>
      </c>
      <c r="U117" s="7"/>
      <c r="V117" s="8"/>
      <c r="W117" s="8"/>
      <c r="X117" s="13"/>
      <c r="Z117" s="7"/>
      <c r="AA117" s="8"/>
      <c r="AB117" s="8"/>
      <c r="AC117" s="8"/>
      <c r="AD117" s="16"/>
    </row>
    <row r="118" spans="1:30" x14ac:dyDescent="0.35">
      <c r="A118" s="21" t="s">
        <v>73</v>
      </c>
      <c r="C118" s="22">
        <v>0</v>
      </c>
      <c r="D118" s="23">
        <v>0</v>
      </c>
      <c r="E118" s="23">
        <v>0</v>
      </c>
      <c r="F118" s="23">
        <v>0</v>
      </c>
      <c r="G118" s="24">
        <f t="shared" si="169"/>
        <v>0</v>
      </c>
      <c r="H118" s="25"/>
      <c r="I118" s="22">
        <v>0</v>
      </c>
      <c r="J118" s="23">
        <v>0</v>
      </c>
      <c r="K118" s="23">
        <v>0</v>
      </c>
      <c r="L118" s="23">
        <v>5.9</v>
      </c>
      <c r="M118" s="24">
        <f t="shared" si="170"/>
        <v>5.9</v>
      </c>
      <c r="N118" s="25"/>
      <c r="O118" s="22">
        <v>3.2</v>
      </c>
      <c r="P118" s="23">
        <v>1.7000000000000002</v>
      </c>
      <c r="Q118" s="23">
        <v>-5.3000000000000007</v>
      </c>
      <c r="R118" s="23">
        <v>-4.3999999999999995</v>
      </c>
      <c r="S118" s="24">
        <f t="shared" si="171"/>
        <v>-4.8</v>
      </c>
      <c r="U118" s="22"/>
      <c r="V118" s="23"/>
      <c r="W118" s="23"/>
      <c r="X118" s="151"/>
      <c r="Z118" s="22"/>
      <c r="AA118" s="23"/>
      <c r="AB118" s="23"/>
      <c r="AC118" s="23"/>
      <c r="AD118" s="24"/>
    </row>
    <row r="119" spans="1:30" x14ac:dyDescent="0.35">
      <c r="A119" s="62" t="s">
        <v>78</v>
      </c>
      <c r="C119" s="31">
        <v>0</v>
      </c>
      <c r="D119" s="25">
        <v>0</v>
      </c>
      <c r="E119" s="25">
        <v>0</v>
      </c>
      <c r="F119" s="25">
        <v>52.4</v>
      </c>
      <c r="G119" s="32">
        <f t="shared" si="169"/>
        <v>52.4</v>
      </c>
      <c r="H119" s="25"/>
      <c r="I119" s="31">
        <v>0</v>
      </c>
      <c r="J119" s="25">
        <v>0</v>
      </c>
      <c r="K119" s="25">
        <v>405.2</v>
      </c>
      <c r="L119" s="25">
        <v>129.30000000000001</v>
      </c>
      <c r="M119" s="32">
        <f t="shared" si="170"/>
        <v>534.5</v>
      </c>
      <c r="N119" s="25"/>
      <c r="O119" s="31">
        <v>543.1</v>
      </c>
      <c r="P119" s="25">
        <v>0</v>
      </c>
      <c r="Q119" s="25">
        <v>165.69999999999993</v>
      </c>
      <c r="R119" s="25">
        <v>0</v>
      </c>
      <c r="S119" s="32">
        <f t="shared" si="171"/>
        <v>708.8</v>
      </c>
      <c r="U119" s="31"/>
      <c r="V119" s="25"/>
      <c r="W119" s="25"/>
      <c r="X119" s="154"/>
      <c r="Z119" s="31"/>
      <c r="AA119" s="25"/>
      <c r="AB119" s="25"/>
      <c r="AC119" s="25"/>
      <c r="AD119" s="32"/>
    </row>
    <row r="120" spans="1:30" x14ac:dyDescent="0.35">
      <c r="A120" s="21" t="s">
        <v>79</v>
      </c>
      <c r="C120" s="67">
        <v>0</v>
      </c>
      <c r="D120" s="68">
        <v>0</v>
      </c>
      <c r="E120" s="68">
        <v>0</v>
      </c>
      <c r="F120" s="68">
        <v>0</v>
      </c>
      <c r="G120" s="157">
        <f t="shared" ref="G120" si="172">SUM(C120:F120)</f>
        <v>0</v>
      </c>
      <c r="H120" s="10"/>
      <c r="I120" s="67">
        <v>0</v>
      </c>
      <c r="J120" s="68">
        <v>0</v>
      </c>
      <c r="K120" s="68">
        <v>0</v>
      </c>
      <c r="L120" s="68">
        <v>0</v>
      </c>
      <c r="M120" s="157">
        <f t="shared" ref="M120" si="173">SUM(I120:L120)</f>
        <v>0</v>
      </c>
      <c r="N120" s="10"/>
      <c r="O120" s="67">
        <v>0</v>
      </c>
      <c r="P120" s="68">
        <v>12.1</v>
      </c>
      <c r="Q120" s="68">
        <v>0</v>
      </c>
      <c r="R120" s="68">
        <v>0</v>
      </c>
      <c r="S120" s="157">
        <f t="shared" ref="S120" si="174">SUM(O120:R120)</f>
        <v>12.1</v>
      </c>
      <c r="U120" s="67"/>
      <c r="V120" s="68"/>
      <c r="W120" s="68"/>
      <c r="X120" s="158"/>
      <c r="Z120" s="67"/>
      <c r="AA120" s="68"/>
      <c r="AB120" s="68"/>
      <c r="AC120" s="68"/>
      <c r="AD120" s="157"/>
    </row>
    <row r="121" spans="1:30" x14ac:dyDescent="0.35">
      <c r="A121" s="62" t="s">
        <v>80</v>
      </c>
      <c r="C121" s="159">
        <v>0</v>
      </c>
      <c r="D121" s="10">
        <v>0</v>
      </c>
      <c r="E121" s="10">
        <v>0</v>
      </c>
      <c r="F121" s="10">
        <v>0</v>
      </c>
      <c r="G121" s="66">
        <f t="shared" ref="G121:G122" si="175">SUM(C121:F121)</f>
        <v>0</v>
      </c>
      <c r="H121" s="10"/>
      <c r="I121" s="159">
        <v>0</v>
      </c>
      <c r="J121" s="10">
        <v>0</v>
      </c>
      <c r="K121" s="10">
        <v>58.7</v>
      </c>
      <c r="L121" s="10">
        <v>87.399999999999991</v>
      </c>
      <c r="M121" s="66">
        <f t="shared" ref="M121:M122" si="176">SUM(I121:L121)</f>
        <v>146.1</v>
      </c>
      <c r="N121" s="10"/>
      <c r="O121" s="159">
        <v>0</v>
      </c>
      <c r="P121" s="10">
        <v>0</v>
      </c>
      <c r="Q121" s="10">
        <v>48.4</v>
      </c>
      <c r="R121" s="10">
        <v>3.8000000000000043</v>
      </c>
      <c r="S121" s="66">
        <f t="shared" ref="S121:S122" si="177">SUM(O121:R121)</f>
        <v>52.2</v>
      </c>
      <c r="U121" s="159"/>
      <c r="V121" s="10"/>
      <c r="W121" s="10"/>
      <c r="X121" s="160"/>
      <c r="Z121" s="159"/>
      <c r="AA121" s="10"/>
      <c r="AB121" s="10"/>
      <c r="AC121" s="10"/>
      <c r="AD121" s="66"/>
    </row>
    <row r="122" spans="1:30" x14ac:dyDescent="0.35">
      <c r="A122" s="21" t="s">
        <v>81</v>
      </c>
      <c r="C122" s="67">
        <v>-19.899999999999999</v>
      </c>
      <c r="D122" s="68">
        <v>0</v>
      </c>
      <c r="E122" s="68">
        <v>0</v>
      </c>
      <c r="F122" s="68">
        <v>0</v>
      </c>
      <c r="G122" s="157">
        <f t="shared" si="175"/>
        <v>-19.899999999999999</v>
      </c>
      <c r="H122" s="10"/>
      <c r="I122" s="67">
        <v>0</v>
      </c>
      <c r="J122" s="68">
        <v>0</v>
      </c>
      <c r="K122" s="68">
        <v>0</v>
      </c>
      <c r="L122" s="68">
        <v>0</v>
      </c>
      <c r="M122" s="157">
        <f t="shared" si="176"/>
        <v>0</v>
      </c>
      <c r="N122" s="10"/>
      <c r="O122" s="67">
        <v>0</v>
      </c>
      <c r="P122" s="68">
        <v>0</v>
      </c>
      <c r="Q122" s="68">
        <v>0</v>
      </c>
      <c r="R122" s="68">
        <v>0</v>
      </c>
      <c r="S122" s="157">
        <f t="shared" si="177"/>
        <v>0</v>
      </c>
      <c r="U122" s="67"/>
      <c r="V122" s="68"/>
      <c r="W122" s="68"/>
      <c r="X122" s="158"/>
      <c r="Z122" s="67"/>
      <c r="AA122" s="68"/>
      <c r="AB122" s="68"/>
      <c r="AC122" s="68"/>
      <c r="AD122" s="157"/>
    </row>
    <row r="123" spans="1:30" x14ac:dyDescent="0.35">
      <c r="A123" s="62" t="s">
        <v>85</v>
      </c>
      <c r="C123" s="159">
        <v>3.7</v>
      </c>
      <c r="D123" s="10">
        <v>-0.1</v>
      </c>
      <c r="E123" s="10">
        <v>0</v>
      </c>
      <c r="F123" s="10">
        <v>-0.6</v>
      </c>
      <c r="G123" s="66">
        <f t="shared" ref="G123" si="178">SUM(C123:F123)</f>
        <v>3</v>
      </c>
      <c r="H123" s="10"/>
      <c r="I123" s="159">
        <v>0.1</v>
      </c>
      <c r="J123" s="10">
        <v>0.19999999999999998</v>
      </c>
      <c r="K123" s="10">
        <v>0.1</v>
      </c>
      <c r="L123" s="10">
        <v>-0.2</v>
      </c>
      <c r="M123" s="66">
        <f t="shared" ref="M123" si="179">SUM(I123:L123)</f>
        <v>0.2</v>
      </c>
      <c r="N123" s="10"/>
      <c r="O123" s="159">
        <v>-0.1</v>
      </c>
      <c r="P123" s="10">
        <v>-0.1</v>
      </c>
      <c r="Q123" s="10">
        <v>0</v>
      </c>
      <c r="R123" s="10">
        <v>-9.9999999999999978E-2</v>
      </c>
      <c r="S123" s="66">
        <f t="shared" ref="S123" si="180">SUM(O123:R123)</f>
        <v>-0.3</v>
      </c>
      <c r="U123" s="159"/>
      <c r="V123" s="10"/>
      <c r="W123" s="10"/>
      <c r="X123" s="160"/>
      <c r="Z123" s="159"/>
      <c r="AA123" s="10"/>
      <c r="AB123" s="10"/>
      <c r="AC123" s="10"/>
      <c r="AD123" s="66"/>
    </row>
    <row r="124" spans="1:30" x14ac:dyDescent="0.35">
      <c r="A124" s="21" t="s">
        <v>86</v>
      </c>
      <c r="C124" s="67">
        <v>37</v>
      </c>
      <c r="D124" s="68">
        <v>0.5</v>
      </c>
      <c r="E124" s="68">
        <v>0</v>
      </c>
      <c r="F124" s="68">
        <v>0</v>
      </c>
      <c r="G124" s="157">
        <f t="shared" ref="G124" si="181">SUM(C124:F124)</f>
        <v>37.5</v>
      </c>
      <c r="H124" s="10"/>
      <c r="I124" s="67">
        <v>0</v>
      </c>
      <c r="J124" s="68">
        <v>0</v>
      </c>
      <c r="K124" s="68">
        <v>0</v>
      </c>
      <c r="L124" s="68">
        <v>0</v>
      </c>
      <c r="M124" s="157">
        <f t="shared" ref="M124" si="182">SUM(I124:L124)</f>
        <v>0</v>
      </c>
      <c r="N124" s="10"/>
      <c r="O124" s="67">
        <v>-12.8</v>
      </c>
      <c r="P124" s="68">
        <v>-94.9</v>
      </c>
      <c r="Q124" s="68">
        <v>-55.399999999999991</v>
      </c>
      <c r="R124" s="68">
        <v>-108.20000000000002</v>
      </c>
      <c r="S124" s="157">
        <f t="shared" ref="S124" si="183">SUM(O124:R124)</f>
        <v>-271.3</v>
      </c>
      <c r="U124" s="67"/>
      <c r="V124" s="68"/>
      <c r="W124" s="68"/>
      <c r="X124" s="158"/>
      <c r="Z124" s="67"/>
      <c r="AA124" s="68"/>
      <c r="AB124" s="68"/>
      <c r="AC124" s="68"/>
      <c r="AD124" s="157"/>
    </row>
    <row r="125" spans="1:30" x14ac:dyDescent="0.35">
      <c r="A125" s="62" t="s">
        <v>87</v>
      </c>
      <c r="C125" s="159">
        <v>1.8</v>
      </c>
      <c r="D125" s="10">
        <v>-0.6</v>
      </c>
      <c r="E125" s="10">
        <v>-0.1</v>
      </c>
      <c r="F125" s="10">
        <v>-0.1</v>
      </c>
      <c r="G125" s="66">
        <f t="shared" ref="G125:G126" si="184">SUM(C125:F125)</f>
        <v>1</v>
      </c>
      <c r="H125" s="10"/>
      <c r="I125" s="159">
        <v>3.6</v>
      </c>
      <c r="J125" s="10">
        <v>5.9</v>
      </c>
      <c r="K125" s="10">
        <v>6</v>
      </c>
      <c r="L125" s="10">
        <v>-5.5</v>
      </c>
      <c r="M125" s="66">
        <f t="shared" ref="M125:M126" si="185">SUM(I125:L125)</f>
        <v>10</v>
      </c>
      <c r="N125" s="10"/>
      <c r="O125" s="159">
        <v>-2.1</v>
      </c>
      <c r="P125" s="10">
        <v>-0.19999999999999973</v>
      </c>
      <c r="Q125" s="10">
        <v>2.5999999999999996</v>
      </c>
      <c r="R125" s="10">
        <v>-1.3</v>
      </c>
      <c r="S125" s="66">
        <f t="shared" ref="S125:S126" si="186">SUM(O125:R125)</f>
        <v>-1.0000000000000002</v>
      </c>
      <c r="U125" s="159"/>
      <c r="V125" s="10"/>
      <c r="W125" s="10"/>
      <c r="X125" s="160"/>
      <c r="Z125" s="159"/>
      <c r="AA125" s="10"/>
      <c r="AB125" s="10"/>
      <c r="AC125" s="10"/>
      <c r="AD125" s="66"/>
    </row>
    <row r="126" spans="1:30" x14ac:dyDescent="0.35">
      <c r="A126" s="21" t="s">
        <v>82</v>
      </c>
      <c r="C126" s="67">
        <v>46.4</v>
      </c>
      <c r="D126" s="68">
        <v>47.1</v>
      </c>
      <c r="E126" s="68">
        <v>43.9</v>
      </c>
      <c r="F126" s="68">
        <v>42.3</v>
      </c>
      <c r="G126" s="157">
        <f t="shared" si="184"/>
        <v>179.7</v>
      </c>
      <c r="H126" s="10"/>
      <c r="I126" s="67">
        <v>42.2</v>
      </c>
      <c r="J126" s="68">
        <v>42.2</v>
      </c>
      <c r="K126" s="68">
        <v>42</v>
      </c>
      <c r="L126" s="68">
        <v>40.400000000000006</v>
      </c>
      <c r="M126" s="157">
        <f t="shared" si="185"/>
        <v>166.8</v>
      </c>
      <c r="N126" s="10"/>
      <c r="O126" s="67">
        <v>40.9</v>
      </c>
      <c r="P126" s="68">
        <v>41.000000000000007</v>
      </c>
      <c r="Q126" s="68">
        <v>39.699999999999989</v>
      </c>
      <c r="R126" s="68">
        <v>39.400000000000006</v>
      </c>
      <c r="S126" s="157">
        <f t="shared" si="186"/>
        <v>161</v>
      </c>
      <c r="U126" s="67"/>
      <c r="V126" s="68"/>
      <c r="W126" s="68"/>
      <c r="X126" s="158"/>
      <c r="Z126" s="67"/>
      <c r="AA126" s="68"/>
      <c r="AB126" s="68"/>
      <c r="AC126" s="68"/>
      <c r="AD126" s="157"/>
    </row>
    <row r="127" spans="1:30" x14ac:dyDescent="0.35">
      <c r="A127" s="62" t="s">
        <v>88</v>
      </c>
      <c r="C127" s="159">
        <v>-24.1</v>
      </c>
      <c r="D127" s="10">
        <v>-28.8</v>
      </c>
      <c r="E127" s="10">
        <v>-38.299999999999997</v>
      </c>
      <c r="F127" s="10">
        <v>-12.1</v>
      </c>
      <c r="G127" s="66">
        <f t="shared" ref="G127" si="187">SUM(C127:F127)</f>
        <v>-103.3</v>
      </c>
      <c r="H127" s="10"/>
      <c r="I127" s="159">
        <v>-10.5</v>
      </c>
      <c r="J127" s="10">
        <v>-24.5</v>
      </c>
      <c r="K127" s="10">
        <v>-30.6</v>
      </c>
      <c r="L127" s="10">
        <v>-67.700000000000017</v>
      </c>
      <c r="M127" s="66">
        <f t="shared" ref="M127" si="188">SUM(I127:L127)</f>
        <v>-133.30000000000001</v>
      </c>
      <c r="N127" s="10"/>
      <c r="O127" s="159">
        <v>-9.1999999999999993</v>
      </c>
      <c r="P127" s="10">
        <v>6.1</v>
      </c>
      <c r="Q127" s="10">
        <v>-13.6</v>
      </c>
      <c r="R127" s="10">
        <v>11.6</v>
      </c>
      <c r="S127" s="66">
        <f t="shared" ref="S127" si="189">SUM(O127:R127)</f>
        <v>-5.0999999999999996</v>
      </c>
      <c r="U127" s="159"/>
      <c r="V127" s="10"/>
      <c r="W127" s="10"/>
      <c r="X127" s="160"/>
      <c r="Z127" s="159"/>
      <c r="AA127" s="10"/>
      <c r="AB127" s="10"/>
      <c r="AC127" s="10"/>
      <c r="AD127" s="66"/>
    </row>
    <row r="128" spans="1:30" s="2" customFormat="1" x14ac:dyDescent="0.35">
      <c r="A128" s="161" t="s">
        <v>31</v>
      </c>
      <c r="C128" s="162">
        <f>C31</f>
        <v>49.1</v>
      </c>
      <c r="D128" s="163">
        <f>D31</f>
        <v>50.899999999999991</v>
      </c>
      <c r="E128" s="163">
        <f>E31</f>
        <v>53.600000000000009</v>
      </c>
      <c r="F128" s="163">
        <f>F31</f>
        <v>52.9</v>
      </c>
      <c r="G128" s="164">
        <f>G31</f>
        <v>206.49999999999994</v>
      </c>
      <c r="H128" s="41"/>
      <c r="I128" s="162">
        <f>I31</f>
        <v>45.900000000000006</v>
      </c>
      <c r="J128" s="163">
        <f>J31</f>
        <v>35.500000000000014</v>
      </c>
      <c r="K128" s="163">
        <f>K31</f>
        <v>19.999999999999957</v>
      </c>
      <c r="L128" s="163">
        <f>L31</f>
        <v>13.5</v>
      </c>
      <c r="M128" s="164">
        <f>M31</f>
        <v>114.90000000000003</v>
      </c>
      <c r="N128" s="41"/>
      <c r="O128" s="162">
        <f>O31</f>
        <v>-4.6999999999998714</v>
      </c>
      <c r="P128" s="163">
        <f>P31</f>
        <v>-13.500000000000044</v>
      </c>
      <c r="Q128" s="163">
        <f>Q31</f>
        <v>-8.1000000000000139</v>
      </c>
      <c r="R128" s="163">
        <f>R31</f>
        <v>-6.4</v>
      </c>
      <c r="S128" s="164">
        <f>S31</f>
        <v>-32.699999999999967</v>
      </c>
      <c r="T128"/>
      <c r="U128" s="162"/>
      <c r="V128" s="163"/>
      <c r="W128" s="163"/>
      <c r="X128" s="165"/>
      <c r="Z128" s="162"/>
      <c r="AA128" s="163"/>
      <c r="AB128" s="163"/>
      <c r="AC128" s="163"/>
      <c r="AD128" s="164"/>
    </row>
    <row r="129" spans="1:30" ht="6.65" customHeight="1" x14ac:dyDescent="0.35">
      <c r="C129" s="166"/>
      <c r="D129" s="132"/>
      <c r="E129" s="132"/>
      <c r="F129" s="132"/>
      <c r="G129" s="132"/>
      <c r="H129" s="106"/>
      <c r="I129" s="166"/>
      <c r="J129" s="132"/>
      <c r="K129" s="132"/>
      <c r="L129" s="132"/>
      <c r="M129" s="132"/>
      <c r="N129" s="106"/>
      <c r="O129" s="166"/>
      <c r="P129" s="132"/>
      <c r="Q129" s="132"/>
      <c r="R129" s="132"/>
      <c r="S129" s="132"/>
      <c r="U129" s="166"/>
      <c r="V129" s="132"/>
      <c r="W129" s="132"/>
      <c r="X129" s="132"/>
      <c r="Z129" s="166"/>
      <c r="AA129" s="132"/>
      <c r="AB129" s="132"/>
      <c r="AC129" s="132"/>
      <c r="AD129" s="132"/>
    </row>
    <row r="130" spans="1:30" x14ac:dyDescent="0.35">
      <c r="A130" s="167" t="s">
        <v>89</v>
      </c>
      <c r="B130" s="168"/>
      <c r="C130" s="168"/>
      <c r="D130" s="168"/>
      <c r="E130" s="168"/>
      <c r="F130" s="168"/>
      <c r="G130" s="168"/>
      <c r="H130" s="168"/>
      <c r="I130" s="168"/>
      <c r="J130" s="168"/>
      <c r="K130" s="168"/>
      <c r="L130" s="168"/>
      <c r="M130" s="168"/>
      <c r="N130" s="168"/>
      <c r="O130" s="168"/>
      <c r="P130" s="168"/>
      <c r="Q130" s="168"/>
      <c r="R130" s="168"/>
      <c r="S130" s="168"/>
      <c r="U130" s="168"/>
      <c r="V130" s="168"/>
      <c r="W130" s="168"/>
      <c r="X130" s="168"/>
      <c r="Z130" s="168"/>
      <c r="AA130" s="168"/>
      <c r="AB130" s="168"/>
      <c r="AC130" s="168"/>
      <c r="AD130" s="168"/>
    </row>
    <row r="131" spans="1:30" ht="121.5" customHeight="1" x14ac:dyDescent="0.35">
      <c r="A131" s="182" t="s">
        <v>90</v>
      </c>
      <c r="B131" s="182"/>
      <c r="C131" s="182"/>
      <c r="D131" s="182"/>
      <c r="E131" s="182"/>
      <c r="F131" s="182"/>
      <c r="G131" s="182"/>
      <c r="H131" s="182"/>
      <c r="I131" s="182"/>
      <c r="J131" s="182"/>
      <c r="K131" s="182"/>
      <c r="L131" s="182"/>
      <c r="M131" s="182"/>
      <c r="N131" s="182"/>
      <c r="O131" s="182"/>
      <c r="P131" s="182"/>
      <c r="Q131" s="182"/>
      <c r="R131" s="182"/>
      <c r="S131" s="182"/>
      <c r="U131" s="169"/>
      <c r="V131" s="169"/>
      <c r="W131" s="169"/>
      <c r="X131" s="169"/>
      <c r="Z131" s="169"/>
      <c r="AA131" s="169"/>
      <c r="AB131" s="169"/>
      <c r="AC131" s="169"/>
      <c r="AD131" s="169"/>
    </row>
    <row r="132" spans="1:30" x14ac:dyDescent="0.35">
      <c r="A132" s="182" t="s">
        <v>91</v>
      </c>
      <c r="B132" s="182"/>
      <c r="C132" s="182"/>
      <c r="D132" s="182"/>
      <c r="E132" s="182"/>
      <c r="F132" s="182"/>
      <c r="G132" s="182"/>
      <c r="H132" s="182"/>
      <c r="I132" s="182"/>
      <c r="J132" s="182"/>
      <c r="K132" s="182"/>
      <c r="L132" s="182"/>
      <c r="M132" s="182"/>
      <c r="N132" s="182"/>
      <c r="O132" s="182"/>
      <c r="P132" s="182"/>
      <c r="Q132" s="182"/>
      <c r="R132" s="182"/>
      <c r="S132" s="182"/>
      <c r="U132" s="169"/>
      <c r="V132" s="169"/>
      <c r="W132" s="169"/>
      <c r="X132" s="169"/>
      <c r="Z132" s="169"/>
      <c r="AA132" s="169"/>
      <c r="AB132" s="169"/>
      <c r="AC132" s="169"/>
      <c r="AD132" s="169"/>
    </row>
    <row r="133" spans="1:30" x14ac:dyDescent="0.35">
      <c r="A133" s="182" t="s">
        <v>92</v>
      </c>
      <c r="B133" s="182"/>
      <c r="C133" s="182"/>
      <c r="D133" s="182"/>
      <c r="E133" s="182"/>
      <c r="F133" s="182"/>
      <c r="G133" s="182"/>
      <c r="H133" s="182"/>
      <c r="I133" s="182"/>
      <c r="J133" s="182"/>
      <c r="K133" s="182"/>
      <c r="L133" s="182"/>
      <c r="M133" s="182"/>
      <c r="N133" s="182"/>
      <c r="O133" s="182"/>
      <c r="P133" s="182"/>
      <c r="Q133" s="182"/>
      <c r="R133" s="182"/>
      <c r="S133" s="182"/>
      <c r="U133" s="169"/>
      <c r="V133" s="169"/>
      <c r="W133" s="169"/>
      <c r="X133" s="169"/>
      <c r="Z133" s="169"/>
      <c r="AA133" s="169"/>
      <c r="AB133" s="169"/>
      <c r="AC133" s="169"/>
      <c r="AD133" s="169"/>
    </row>
    <row r="134" spans="1:30" x14ac:dyDescent="0.35">
      <c r="A134" s="182" t="s">
        <v>93</v>
      </c>
      <c r="B134" s="182"/>
      <c r="C134" s="182"/>
      <c r="D134" s="182"/>
      <c r="E134" s="182"/>
      <c r="F134" s="182"/>
      <c r="G134" s="182"/>
      <c r="H134" s="182"/>
      <c r="I134" s="182"/>
      <c r="J134" s="182"/>
      <c r="K134" s="182"/>
      <c r="L134" s="182"/>
      <c r="M134" s="182"/>
      <c r="N134" s="182"/>
      <c r="O134" s="182"/>
      <c r="P134" s="182"/>
      <c r="Q134" s="182"/>
      <c r="R134" s="182"/>
      <c r="S134" s="182"/>
      <c r="U134" s="169"/>
      <c r="V134" s="169"/>
      <c r="W134" s="169"/>
      <c r="X134" s="169"/>
      <c r="Z134" s="169"/>
      <c r="AA134" s="169"/>
      <c r="AB134" s="169"/>
      <c r="AC134" s="169"/>
      <c r="AD134" s="169"/>
    </row>
    <row r="135" spans="1:30" x14ac:dyDescent="0.35">
      <c r="A135" s="182" t="s">
        <v>94</v>
      </c>
      <c r="B135" s="182"/>
      <c r="C135" s="182"/>
      <c r="D135" s="182"/>
      <c r="E135" s="182"/>
      <c r="F135" s="182"/>
      <c r="G135" s="182"/>
      <c r="H135" s="182"/>
      <c r="I135" s="182"/>
      <c r="J135" s="182"/>
      <c r="K135" s="182"/>
      <c r="L135" s="182"/>
      <c r="M135" s="182"/>
      <c r="N135" s="182"/>
      <c r="O135" s="182"/>
      <c r="P135" s="182"/>
      <c r="Q135" s="182"/>
      <c r="R135" s="182"/>
      <c r="S135" s="182"/>
      <c r="U135" s="169"/>
      <c r="V135" s="169"/>
      <c r="W135" s="169"/>
      <c r="X135" s="169"/>
      <c r="Z135" s="169"/>
      <c r="AA135" s="169"/>
      <c r="AB135" s="169"/>
      <c r="AC135" s="169"/>
      <c r="AD135" s="169"/>
    </row>
    <row r="136" spans="1:30" x14ac:dyDescent="0.35">
      <c r="A136" s="182" t="s">
        <v>95</v>
      </c>
      <c r="B136" s="182"/>
      <c r="C136" s="182"/>
      <c r="D136" s="182"/>
      <c r="E136" s="182"/>
      <c r="F136" s="182"/>
      <c r="G136" s="182"/>
      <c r="H136" s="182"/>
      <c r="I136" s="182"/>
      <c r="J136" s="182"/>
      <c r="K136" s="182"/>
      <c r="L136" s="182"/>
      <c r="M136" s="182"/>
      <c r="N136" s="182"/>
      <c r="O136" s="182"/>
      <c r="P136" s="182"/>
      <c r="Q136" s="182"/>
      <c r="R136" s="182"/>
      <c r="S136" s="182"/>
      <c r="U136" s="169"/>
      <c r="V136" s="169"/>
      <c r="W136" s="169"/>
      <c r="X136" s="169"/>
      <c r="Z136" s="169"/>
      <c r="AA136" s="169"/>
      <c r="AB136" s="169"/>
      <c r="AC136" s="169"/>
      <c r="AD136" s="169"/>
    </row>
    <row r="137" spans="1:30" x14ac:dyDescent="0.35">
      <c r="A137" s="182" t="s">
        <v>96</v>
      </c>
      <c r="B137" s="182"/>
      <c r="C137" s="182"/>
      <c r="D137" s="182"/>
      <c r="E137" s="182"/>
      <c r="F137" s="182"/>
      <c r="G137" s="182"/>
      <c r="H137" s="182"/>
      <c r="I137" s="182"/>
      <c r="J137" s="182"/>
      <c r="K137" s="182"/>
      <c r="L137" s="182"/>
      <c r="M137" s="182"/>
      <c r="N137" s="182"/>
      <c r="O137" s="182"/>
      <c r="P137" s="182"/>
      <c r="Q137" s="182"/>
      <c r="R137" s="182"/>
      <c r="S137" s="182"/>
      <c r="U137" s="169"/>
      <c r="V137" s="169"/>
      <c r="W137" s="169"/>
      <c r="X137" s="169"/>
      <c r="Z137" s="169"/>
      <c r="AA137" s="169"/>
      <c r="AB137" s="169"/>
      <c r="AC137" s="169"/>
      <c r="AD137" s="169"/>
    </row>
    <row r="138" spans="1:30" x14ac:dyDescent="0.35">
      <c r="A138" s="182" t="s">
        <v>97</v>
      </c>
      <c r="B138" s="182"/>
      <c r="C138" s="182"/>
      <c r="D138" s="182"/>
      <c r="E138" s="182"/>
      <c r="F138" s="182"/>
      <c r="G138" s="182"/>
      <c r="H138" s="182"/>
      <c r="I138" s="182"/>
      <c r="J138" s="182"/>
      <c r="K138" s="182"/>
      <c r="L138" s="182"/>
      <c r="M138" s="182"/>
      <c r="N138" s="182"/>
      <c r="O138" s="182"/>
      <c r="P138" s="182"/>
      <c r="Q138" s="182"/>
      <c r="R138" s="182"/>
      <c r="S138" s="182"/>
      <c r="U138" s="169"/>
      <c r="V138" s="169"/>
      <c r="W138" s="169"/>
      <c r="X138" s="169"/>
      <c r="Z138" s="169"/>
      <c r="AA138" s="169"/>
      <c r="AB138" s="169"/>
      <c r="AC138" s="169"/>
      <c r="AD138" s="169"/>
    </row>
  </sheetData>
  <mergeCells count="13">
    <mergeCell ref="A131:S131"/>
    <mergeCell ref="C8:G8"/>
    <mergeCell ref="I8:M8"/>
    <mergeCell ref="O8:S8"/>
    <mergeCell ref="U8:X8"/>
    <mergeCell ref="Z8:AD8"/>
    <mergeCell ref="A138:S138"/>
    <mergeCell ref="A132:S132"/>
    <mergeCell ref="A133:S133"/>
    <mergeCell ref="A134:S134"/>
    <mergeCell ref="A135:S135"/>
    <mergeCell ref="A136:S136"/>
    <mergeCell ref="A137:S137"/>
  </mergeCells>
  <printOptions horizontalCentered="1"/>
  <pageMargins left="0.25" right="0.25" top="0.75" bottom="0.75" header="0.3" footer="0.3"/>
  <pageSetup scale="40" fitToHeight="0" orientation="landscape" r:id="rId1"/>
  <rowBreaks count="1" manualBreakCount="1">
    <brk id="80" max="3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D11083-4882-4E4E-A0BA-6FD9792D4360}">
  <sheetPr>
    <pageSetUpPr fitToPage="1"/>
  </sheetPr>
  <dimension ref="A1:B23"/>
  <sheetViews>
    <sheetView showGridLines="0" workbookViewId="0">
      <pane ySplit="1" topLeftCell="A2" activePane="bottomLeft" state="frozen"/>
      <selection pane="bottomLeft" activeCell="B5" sqref="B5"/>
    </sheetView>
  </sheetViews>
  <sheetFormatPr defaultColWidth="9.1796875" defaultRowHeight="14" x14ac:dyDescent="0.3"/>
  <cols>
    <col min="1" max="1" width="20.54296875" style="180" customWidth="1"/>
    <col min="2" max="2" width="149.453125" style="181" customWidth="1"/>
    <col min="3" max="16384" width="9.1796875" style="175"/>
  </cols>
  <sheetData>
    <row r="1" spans="1:2" s="172" customFormat="1" ht="24" customHeight="1" x14ac:dyDescent="0.35">
      <c r="A1" s="170" t="s">
        <v>98</v>
      </c>
      <c r="B1" s="171"/>
    </row>
    <row r="2" spans="1:2" ht="50.25" customHeight="1" thickBot="1" x14ac:dyDescent="0.35">
      <c r="A2" s="173" t="s">
        <v>66</v>
      </c>
      <c r="B2" s="174" t="s">
        <v>99</v>
      </c>
    </row>
    <row r="3" spans="1:2" ht="42.5" thickBot="1" x14ac:dyDescent="0.35">
      <c r="A3" s="173" t="s">
        <v>100</v>
      </c>
      <c r="B3" s="174" t="s">
        <v>101</v>
      </c>
    </row>
    <row r="4" spans="1:2" ht="36.75" customHeight="1" thickBot="1" x14ac:dyDescent="0.35">
      <c r="A4" s="176" t="s">
        <v>102</v>
      </c>
      <c r="B4" s="177" t="s">
        <v>103</v>
      </c>
    </row>
    <row r="5" spans="1:2" ht="66.75" customHeight="1" thickBot="1" x14ac:dyDescent="0.35">
      <c r="A5" s="176" t="s">
        <v>104</v>
      </c>
      <c r="B5" s="177" t="s">
        <v>105</v>
      </c>
    </row>
    <row r="6" spans="1:2" ht="41.25" customHeight="1" thickBot="1" x14ac:dyDescent="0.35">
      <c r="A6" s="176" t="s">
        <v>106</v>
      </c>
      <c r="B6" s="177" t="s">
        <v>107</v>
      </c>
    </row>
    <row r="7" spans="1:2" ht="111.75" customHeight="1" thickBot="1" x14ac:dyDescent="0.35">
      <c r="A7" s="176" t="s">
        <v>108</v>
      </c>
      <c r="B7" s="177" t="s">
        <v>109</v>
      </c>
    </row>
    <row r="8" spans="1:2" ht="66" customHeight="1" thickBot="1" x14ac:dyDescent="0.35">
      <c r="A8" s="176" t="s">
        <v>31</v>
      </c>
      <c r="B8" s="177" t="s">
        <v>110</v>
      </c>
    </row>
    <row r="9" spans="1:2" ht="108" customHeight="1" thickBot="1" x14ac:dyDescent="0.35">
      <c r="A9" s="176" t="s">
        <v>111</v>
      </c>
      <c r="B9" s="177" t="s">
        <v>112</v>
      </c>
    </row>
    <row r="10" spans="1:2" ht="78.75" customHeight="1" thickBot="1" x14ac:dyDescent="0.35">
      <c r="A10" s="176" t="s">
        <v>113</v>
      </c>
      <c r="B10" s="177" t="s">
        <v>114</v>
      </c>
    </row>
    <row r="11" spans="1:2" ht="63.75" customHeight="1" thickBot="1" x14ac:dyDescent="0.35">
      <c r="A11" s="176" t="s">
        <v>36</v>
      </c>
      <c r="B11" s="177" t="s">
        <v>115</v>
      </c>
    </row>
    <row r="12" spans="1:2" x14ac:dyDescent="0.3">
      <c r="A12" s="178"/>
      <c r="B12" s="179"/>
    </row>
    <row r="13" spans="1:2" x14ac:dyDescent="0.3">
      <c r="A13" s="178"/>
      <c r="B13" s="179"/>
    </row>
    <row r="14" spans="1:2" x14ac:dyDescent="0.3">
      <c r="A14" s="178"/>
      <c r="B14" s="179"/>
    </row>
    <row r="15" spans="1:2" x14ac:dyDescent="0.3">
      <c r="A15" s="178"/>
      <c r="B15" s="179"/>
    </row>
    <row r="16" spans="1:2" x14ac:dyDescent="0.3">
      <c r="A16" s="178"/>
      <c r="B16" s="179"/>
    </row>
    <row r="17" spans="1:2" x14ac:dyDescent="0.3">
      <c r="A17" s="178"/>
      <c r="B17" s="179"/>
    </row>
    <row r="18" spans="1:2" x14ac:dyDescent="0.3">
      <c r="A18" s="178"/>
      <c r="B18" s="179"/>
    </row>
    <row r="19" spans="1:2" x14ac:dyDescent="0.3">
      <c r="A19" s="178"/>
      <c r="B19" s="179"/>
    </row>
    <row r="20" spans="1:2" x14ac:dyDescent="0.3">
      <c r="A20" s="178"/>
      <c r="B20" s="179"/>
    </row>
    <row r="21" spans="1:2" x14ac:dyDescent="0.3">
      <c r="A21" s="178"/>
      <c r="B21" s="179"/>
    </row>
    <row r="22" spans="1:2" x14ac:dyDescent="0.3">
      <c r="A22" s="178"/>
      <c r="B22" s="179"/>
    </row>
    <row r="23" spans="1:2" x14ac:dyDescent="0.3">
      <c r="A23" s="178"/>
      <c r="B23" s="179"/>
    </row>
  </sheetData>
  <pageMargins left="0.7" right="0.7" top="0.75" bottom="0.75" header="0.3" footer="0.3"/>
  <pageSetup scale="71"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440E9E16CE5A048B74956C725700DC0" ma:contentTypeVersion="6" ma:contentTypeDescription="Create a new document." ma:contentTypeScope="" ma:versionID="e737b4c3ed0996029d2900869414f6d4">
  <xsd:schema xmlns:xsd="http://www.w3.org/2001/XMLSchema" xmlns:xs="http://www.w3.org/2001/XMLSchema" xmlns:p="http://schemas.microsoft.com/office/2006/metadata/properties" xmlns:ns2="2eccce13-20fe-4bd2-988d-879369e01c45" xmlns:ns3="109b85c7-5d75-4a24-8482-61d0cbbb7ea1" targetNamespace="http://schemas.microsoft.com/office/2006/metadata/properties" ma:root="true" ma:fieldsID="a808695e758f7293cc3741626f9d680e" ns2:_="" ns3:_="">
    <xsd:import namespace="2eccce13-20fe-4bd2-988d-879369e01c45"/>
    <xsd:import namespace="109b85c7-5d75-4a24-8482-61d0cbbb7ea1"/>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eccce13-20fe-4bd2-988d-879369e01c4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09b85c7-5d75-4a24-8482-61d0cbbb7ea1"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5AC383C-2E24-4E8A-8123-CD2B4B217FD4}">
  <ds:schemaRefs>
    <ds:schemaRef ds:uri="http://purl.org/dc/elements/1.1/"/>
    <ds:schemaRef ds:uri="http://purl.org/dc/terms/"/>
    <ds:schemaRef ds:uri="http://purl.org/dc/dcmitype/"/>
    <ds:schemaRef ds:uri="http://schemas.microsoft.com/office/2006/documentManagement/types"/>
    <ds:schemaRef ds:uri="http://schemas.openxmlformats.org/package/2006/metadata/core-properties"/>
    <ds:schemaRef ds:uri="http://www.w3.org/XML/1998/namespace"/>
    <ds:schemaRef ds:uri="2eccce13-20fe-4bd2-988d-879369e01c45"/>
    <ds:schemaRef ds:uri="http://schemas.microsoft.com/office/infopath/2007/PartnerControls"/>
    <ds:schemaRef ds:uri="109b85c7-5d75-4a24-8482-61d0cbbb7ea1"/>
    <ds:schemaRef ds:uri="http://schemas.microsoft.com/office/2006/metadata/properties"/>
  </ds:schemaRefs>
</ds:datastoreItem>
</file>

<file path=customXml/itemProps2.xml><?xml version="1.0" encoding="utf-8"?>
<ds:datastoreItem xmlns:ds="http://schemas.openxmlformats.org/officeDocument/2006/customXml" ds:itemID="{647BD389-0381-431E-8AEF-73C3F2D1EE59}">
  <ds:schemaRefs>
    <ds:schemaRef ds:uri="http://schemas.microsoft.com/sharepoint/v3/contenttype/forms"/>
  </ds:schemaRefs>
</ds:datastoreItem>
</file>

<file path=customXml/itemProps3.xml><?xml version="1.0" encoding="utf-8"?>
<ds:datastoreItem xmlns:ds="http://schemas.openxmlformats.org/officeDocument/2006/customXml" ds:itemID="{9C17E8D1-1DE9-4D71-83DF-2827A4F978C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eccce13-20fe-4bd2-988d-879369e01c45"/>
    <ds:schemaRef ds:uri="109b85c7-5d75-4a24-8482-61d0cbbb7ea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Analyst Model</vt:lpstr>
      <vt:lpstr>Definitions</vt:lpstr>
      <vt:lpstr>'Analyst Model'!Print_Area</vt:lpstr>
      <vt:lpstr>'Analyst Model'!Print_Titles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Abby Eckert</dc:creator>
  <cp:lastModifiedBy>Abby Eckert</cp:lastModifiedBy>
  <dcterms:created xsi:type="dcterms:W3CDTF">2024-03-12T02:49:57Z</dcterms:created>
  <dcterms:modified xsi:type="dcterms:W3CDTF">2024-03-12T16:35:35Z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0x0101009440E9E16CE5A048B74956C725700DC0</vt:lpwstr>
  </property>
</Properties>
</file>